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propojení Jeřábové ..." sheetId="2" r:id="rId2"/>
    <sheet name="102 - rozšíření Jeřábové ..." sheetId="3" r:id="rId3"/>
    <sheet name="103 - rozšíření Nad Papež..." sheetId="4" r:id="rId4"/>
    <sheet name="104 - úprava park. před M..." sheetId="5" r:id="rId5"/>
    <sheet name="200 - Vedlejší rozpočtové..." sheetId="6" r:id="rId6"/>
    <sheet name="Seznam figur" sheetId="7" r:id="rId7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'101 - propojení Jeřábové ...'!$C$124:$K$426</definedName>
    <definedName name="_xlnm.Print_Area" localSheetId="1">'101 - propojení Jeřábové ...'!$C$4:$J$76,'101 - propojení Jeřábové ...'!$C$82:$J$106,'101 - propojení Jeřábové ...'!$C$112:$K$426</definedName>
    <definedName name="_xlnm.Print_Titles" localSheetId="1">'101 - propojení Jeřábové ...'!$124:$124</definedName>
    <definedName name="_xlnm._FilterDatabase" localSheetId="2" hidden="1">'102 - rozšíření Jeřábové ...'!$C$124:$K$399</definedName>
    <definedName name="_xlnm.Print_Area" localSheetId="2">'102 - rozšíření Jeřábové ...'!$C$4:$J$76,'102 - rozšíření Jeřábové ...'!$C$82:$J$106,'102 - rozšíření Jeřábové ...'!$C$112:$K$399</definedName>
    <definedName name="_xlnm.Print_Titles" localSheetId="2">'102 - rozšíření Jeřábové ...'!$124:$124</definedName>
    <definedName name="_xlnm._FilterDatabase" localSheetId="3" hidden="1">'103 - rozšíření Nad Papež...'!$C$125:$K$363</definedName>
    <definedName name="_xlnm.Print_Area" localSheetId="3">'103 - rozšíření Nad Papež...'!$C$4:$J$76,'103 - rozšíření Nad Papež...'!$C$82:$J$107,'103 - rozšíření Nad Papež...'!$C$113:$K$363</definedName>
    <definedName name="_xlnm.Print_Titles" localSheetId="3">'103 - rozšíření Nad Papež...'!$125:$125</definedName>
    <definedName name="_xlnm._FilterDatabase" localSheetId="4" hidden="1">'104 - úprava park. před M...'!$C$123:$K$354</definedName>
    <definedName name="_xlnm.Print_Area" localSheetId="4">'104 - úprava park. před M...'!$C$4:$J$76,'104 - úprava park. před M...'!$C$82:$J$105,'104 - úprava park. před M...'!$C$111:$K$354</definedName>
    <definedName name="_xlnm.Print_Titles" localSheetId="4">'104 - úprava park. před M...'!$123:$123</definedName>
    <definedName name="_xlnm._FilterDatabase" localSheetId="5" hidden="1">'200 - Vedlejší rozpočtové...'!$C$123:$K$162</definedName>
    <definedName name="_xlnm.Print_Area" localSheetId="5">'200 - Vedlejší rozpočtové...'!$C$4:$J$76,'200 - Vedlejší rozpočtové...'!$C$82:$J$105,'200 - Vedlejší rozpočtové...'!$C$111:$K$162</definedName>
    <definedName name="_xlnm.Print_Titles" localSheetId="5">'200 - Vedlejší rozpočtové...'!$123:$123</definedName>
    <definedName name="_xlnm.Print_Area" localSheetId="6">'Seznam figur'!$C$4:$G$12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99"/>
  <c i="6" r="J35"/>
  <c i="1" r="AX99"/>
  <c i="6"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R127"/>
  <c r="R126"/>
  <c r="R125"/>
  <c r="P127"/>
  <c r="P126"/>
  <c r="P125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118"/>
  <c r="E7"/>
  <c r="E114"/>
  <c i="5" r="J37"/>
  <c r="J36"/>
  <c i="1" r="AY98"/>
  <c i="5" r="J35"/>
  <c i="1" r="AX98"/>
  <c i="5" r="BI351"/>
  <c r="BH351"/>
  <c r="BG351"/>
  <c r="BF351"/>
  <c r="T351"/>
  <c r="R351"/>
  <c r="P351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T291"/>
  <c r="R292"/>
  <c r="R291"/>
  <c r="P292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58"/>
  <c r="BH158"/>
  <c r="BG158"/>
  <c r="BF158"/>
  <c r="T158"/>
  <c r="R158"/>
  <c r="P158"/>
  <c r="BI154"/>
  <c r="BH154"/>
  <c r="BG154"/>
  <c r="BF154"/>
  <c r="T154"/>
  <c r="R154"/>
  <c r="P154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114"/>
  <c i="4" r="J37"/>
  <c r="J36"/>
  <c i="1" r="AY97"/>
  <c i="4" r="J35"/>
  <c i="1" r="AX97"/>
  <c i="4"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T348"/>
  <c r="R349"/>
  <c r="R348"/>
  <c r="P349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T296"/>
  <c r="R297"/>
  <c r="R296"/>
  <c r="P297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T214"/>
  <c r="R215"/>
  <c r="R214"/>
  <c r="P215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120"/>
  <c r="E7"/>
  <c r="E116"/>
  <c i="3" r="J37"/>
  <c r="J36"/>
  <c i="1" r="AY96"/>
  <c i="3" r="J35"/>
  <c i="1" r="AX96"/>
  <c i="3"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3"/>
  <c r="BH383"/>
  <c r="BG383"/>
  <c r="BF383"/>
  <c r="T383"/>
  <c r="T382"/>
  <c r="R383"/>
  <c r="R382"/>
  <c r="P383"/>
  <c r="P382"/>
  <c r="BI380"/>
  <c r="BH380"/>
  <c r="BG380"/>
  <c r="BF380"/>
  <c r="T380"/>
  <c r="T379"/>
  <c r="R380"/>
  <c r="R379"/>
  <c r="P380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119"/>
  <c r="E7"/>
  <c r="E115"/>
  <c i="2" r="J37"/>
  <c r="J36"/>
  <c i="1" r="AY95"/>
  <c i="2" r="J35"/>
  <c i="1" r="AX95"/>
  <c i="2" r="BI423"/>
  <c r="BH423"/>
  <c r="BG423"/>
  <c r="BF423"/>
  <c r="T423"/>
  <c r="R423"/>
  <c r="P423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0"/>
  <c r="BH410"/>
  <c r="BG410"/>
  <c r="BF410"/>
  <c r="T410"/>
  <c r="T409"/>
  <c r="R410"/>
  <c r="R409"/>
  <c r="P410"/>
  <c r="P409"/>
  <c r="BI407"/>
  <c r="BH407"/>
  <c r="BG407"/>
  <c r="BF407"/>
  <c r="T407"/>
  <c r="T406"/>
  <c r="R407"/>
  <c r="R406"/>
  <c r="P407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T316"/>
  <c r="R317"/>
  <c r="R316"/>
  <c r="P317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T227"/>
  <c r="R228"/>
  <c r="R227"/>
  <c r="P228"/>
  <c r="P22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119"/>
  <c r="E7"/>
  <c r="E115"/>
  <c i="1" r="L90"/>
  <c r="AM90"/>
  <c r="AM89"/>
  <c r="L89"/>
  <c r="AM87"/>
  <c r="L87"/>
  <c r="L85"/>
  <c r="L84"/>
  <c i="6" r="BK161"/>
  <c r="BK158"/>
  <c r="J151"/>
  <c r="BK146"/>
  <c r="J144"/>
  <c r="J142"/>
  <c r="J137"/>
  <c r="J135"/>
  <c r="J133"/>
  <c r="BK130"/>
  <c r="J127"/>
  <c i="5" r="J345"/>
  <c r="BK342"/>
  <c r="BK339"/>
  <c r="BK336"/>
  <c r="BK334"/>
  <c r="BK331"/>
  <c r="BK329"/>
  <c r="BK327"/>
  <c r="BK325"/>
  <c r="BK321"/>
  <c r="J318"/>
  <c r="J315"/>
  <c r="J310"/>
  <c r="J308"/>
  <c r="BK304"/>
  <c r="J302"/>
  <c r="J300"/>
  <c r="J298"/>
  <c r="BK296"/>
  <c r="BK294"/>
  <c r="BK292"/>
  <c r="J289"/>
  <c r="J287"/>
  <c r="J283"/>
  <c r="BK281"/>
  <c r="J279"/>
  <c r="BK277"/>
  <c r="J275"/>
  <c r="BK273"/>
  <c r="J271"/>
  <c r="BK269"/>
  <c r="BK267"/>
  <c r="J265"/>
  <c r="BK263"/>
  <c r="BK259"/>
  <c r="J254"/>
  <c r="BK248"/>
  <c r="J243"/>
  <c r="BK239"/>
  <c r="BK231"/>
  <c r="J216"/>
  <c r="J201"/>
  <c r="BK197"/>
  <c r="J186"/>
  <c r="BK182"/>
  <c r="J169"/>
  <c r="BK158"/>
  <c r="J154"/>
  <c r="BK147"/>
  <c r="J144"/>
  <c r="BK142"/>
  <c r="BK130"/>
  <c r="BK127"/>
  <c i="4" r="J349"/>
  <c r="BK338"/>
  <c r="BK336"/>
  <c r="BK329"/>
  <c r="J322"/>
  <c r="J315"/>
  <c r="J311"/>
  <c r="BK305"/>
  <c r="J303"/>
  <c r="BK301"/>
  <c r="J297"/>
  <c r="J294"/>
  <c r="J292"/>
  <c r="J288"/>
  <c r="J280"/>
  <c r="BK274"/>
  <c r="J272"/>
  <c r="J268"/>
  <c r="BK262"/>
  <c r="J259"/>
  <c r="BK255"/>
  <c r="J252"/>
  <c r="BK250"/>
  <c r="J248"/>
  <c r="BK246"/>
  <c r="BK244"/>
  <c r="J240"/>
  <c r="BK233"/>
  <c r="J219"/>
  <c r="J210"/>
  <c r="J207"/>
  <c r="BK200"/>
  <c r="J198"/>
  <c r="J196"/>
  <c r="J194"/>
  <c r="BK184"/>
  <c r="BK181"/>
  <c r="J177"/>
  <c r="J173"/>
  <c r="BK168"/>
  <c r="J162"/>
  <c r="J157"/>
  <c r="BK152"/>
  <c r="BK147"/>
  <c r="BK143"/>
  <c r="BK140"/>
  <c r="J138"/>
  <c r="J133"/>
  <c r="BK131"/>
  <c r="BK129"/>
  <c i="3" r="J388"/>
  <c r="BK383"/>
  <c r="BK377"/>
  <c r="J375"/>
  <c r="BK371"/>
  <c r="BK367"/>
  <c r="BK363"/>
  <c r="J361"/>
  <c r="BK355"/>
  <c r="BK353"/>
  <c r="BK349"/>
  <c r="J347"/>
  <c r="BK341"/>
  <c r="BK328"/>
  <c r="BK318"/>
  <c r="BK314"/>
  <c r="BK310"/>
  <c r="J308"/>
  <c r="BK298"/>
  <c r="J296"/>
  <c r="J291"/>
  <c r="BK289"/>
  <c r="BK287"/>
  <c r="J281"/>
  <c r="BK277"/>
  <c r="BK271"/>
  <c r="J269"/>
  <c r="J262"/>
  <c r="BK259"/>
  <c r="J247"/>
  <c r="BK242"/>
  <c r="BK236"/>
  <c r="BK233"/>
  <c r="J219"/>
  <c r="J215"/>
  <c r="J209"/>
  <c r="BK207"/>
  <c r="J197"/>
  <c r="BK192"/>
  <c r="BK188"/>
  <c r="BK184"/>
  <c r="BK163"/>
  <c r="J158"/>
  <c r="J150"/>
  <c r="BK147"/>
  <c r="J138"/>
  <c r="BK133"/>
  <c r="J131"/>
  <c r="J128"/>
  <c i="2" r="J415"/>
  <c r="J410"/>
  <c r="J400"/>
  <c r="J398"/>
  <c r="J388"/>
  <c r="BK376"/>
  <c r="J374"/>
  <c r="J372"/>
  <c r="BK370"/>
  <c r="J365"/>
  <c r="BK361"/>
  <c r="J359"/>
  <c r="J353"/>
  <c r="BK342"/>
  <c r="BK335"/>
  <c r="J321"/>
  <c r="J319"/>
  <c r="J314"/>
  <c r="J312"/>
  <c r="BK306"/>
  <c r="J304"/>
  <c r="J300"/>
  <c r="BK296"/>
  <c r="BK294"/>
  <c r="J292"/>
  <c r="BK290"/>
  <c r="BK288"/>
  <c r="J286"/>
  <c r="J284"/>
  <c r="BK276"/>
  <c r="J273"/>
  <c r="BK271"/>
  <c r="J269"/>
  <c r="J265"/>
  <c r="BK261"/>
  <c r="BK257"/>
  <c r="J253"/>
  <c r="J246"/>
  <c r="J243"/>
  <c r="BK239"/>
  <c r="J232"/>
  <c r="J217"/>
  <c r="BK215"/>
  <c r="BK205"/>
  <c r="BK190"/>
  <c r="BK184"/>
  <c r="J179"/>
  <c r="J172"/>
  <c r="J164"/>
  <c r="BK158"/>
  <c r="J145"/>
  <c r="BK141"/>
  <c r="J131"/>
  <c i="6" r="J161"/>
  <c r="J158"/>
  <c r="BK155"/>
  <c r="J153"/>
  <c r="BK151"/>
  <c r="J148"/>
  <c r="J146"/>
  <c r="BK144"/>
  <c r="BK140"/>
  <c r="BK137"/>
  <c r="BK135"/>
  <c r="J130"/>
  <c r="BK127"/>
  <c i="5" r="BK351"/>
  <c r="J349"/>
  <c r="BK345"/>
  <c r="J294"/>
  <c r="J292"/>
  <c r="BK289"/>
  <c r="J285"/>
  <c r="BK283"/>
  <c r="J281"/>
  <c r="BK279"/>
  <c r="J277"/>
  <c r="BK275"/>
  <c r="J273"/>
  <c r="J263"/>
  <c r="J261"/>
  <c r="BK254"/>
  <c r="BK251"/>
  <c r="BK245"/>
  <c r="BK243"/>
  <c r="BK241"/>
  <c r="J239"/>
  <c r="J235"/>
  <c r="J212"/>
  <c r="J204"/>
  <c r="BK201"/>
  <c r="J182"/>
  <c r="BK178"/>
  <c r="J178"/>
  <c r="J133"/>
  <c i="4" r="BK360"/>
  <c r="J360"/>
  <c r="BK358"/>
  <c r="J358"/>
  <c r="J354"/>
  <c r="BK352"/>
  <c r="BK349"/>
  <c r="BK346"/>
  <c r="J344"/>
  <c r="BK342"/>
  <c r="BK319"/>
  <c r="J305"/>
  <c r="J301"/>
  <c r="J299"/>
  <c r="BK297"/>
  <c r="BK290"/>
  <c r="J284"/>
  <c r="BK282"/>
  <c r="BK272"/>
  <c r="BK270"/>
  <c r="BK266"/>
  <c r="BK264"/>
  <c r="J262"/>
  <c r="BK259"/>
  <c r="J255"/>
  <c r="BK252"/>
  <c r="J244"/>
  <c r="BK240"/>
  <c r="BK236"/>
  <c r="J233"/>
  <c r="BK229"/>
  <c r="J225"/>
  <c r="BK219"/>
  <c r="BK215"/>
  <c r="J212"/>
  <c r="BK210"/>
  <c r="BK207"/>
  <c r="J203"/>
  <c r="BK196"/>
  <c r="BK194"/>
  <c r="BK189"/>
  <c r="J186"/>
  <c r="BK173"/>
  <c r="J168"/>
  <c r="J164"/>
  <c r="BK162"/>
  <c r="J152"/>
  <c r="J143"/>
  <c r="J129"/>
  <c i="3" r="J390"/>
  <c r="J383"/>
  <c r="J380"/>
  <c r="BK373"/>
  <c r="J371"/>
  <c r="BK361"/>
  <c r="J359"/>
  <c r="J357"/>
  <c r="J355"/>
  <c r="BK351"/>
  <c r="J349"/>
  <c r="J345"/>
  <c r="J343"/>
  <c r="BK339"/>
  <c r="BK337"/>
  <c r="J337"/>
  <c r="BK334"/>
  <c r="J334"/>
  <c r="BK331"/>
  <c r="BK325"/>
  <c r="J314"/>
  <c r="BK304"/>
  <c r="BK302"/>
  <c r="BK300"/>
  <c r="J298"/>
  <c r="BK296"/>
  <c r="BK293"/>
  <c r="J287"/>
  <c r="J285"/>
  <c r="BK279"/>
  <c r="BK273"/>
  <c r="BK265"/>
  <c r="BK262"/>
  <c r="J259"/>
  <c r="BK251"/>
  <c r="BK249"/>
  <c r="J239"/>
  <c r="BK219"/>
  <c r="BK215"/>
  <c r="BK211"/>
  <c r="BK205"/>
  <c r="BK200"/>
  <c r="BK197"/>
  <c r="J195"/>
  <c r="J188"/>
  <c r="J184"/>
  <c r="BK179"/>
  <c r="J168"/>
  <c r="BK155"/>
  <c r="J145"/>
  <c i="2" r="BK410"/>
  <c r="BK407"/>
  <c r="BK402"/>
  <c r="BK392"/>
  <c r="BK390"/>
  <c r="BK388"/>
  <c r="BK386"/>
  <c r="BK384"/>
  <c r="BK382"/>
  <c r="BK380"/>
  <c r="J378"/>
  <c r="BK374"/>
  <c r="J370"/>
  <c r="J356"/>
  <c r="BK350"/>
  <c r="J339"/>
  <c r="J335"/>
  <c r="J333"/>
  <c r="BK323"/>
  <c r="BK317"/>
  <c r="BK304"/>
  <c r="J302"/>
  <c r="BK298"/>
  <c r="BK286"/>
  <c r="BK281"/>
  <c r="BK273"/>
  <c r="J271"/>
  <c r="BK269"/>
  <c r="J267"/>
  <c r="J263"/>
  <c r="BK253"/>
  <c r="BK249"/>
  <c r="J239"/>
  <c r="BK228"/>
  <c r="BK223"/>
  <c r="J221"/>
  <c r="J215"/>
  <c r="BK213"/>
  <c r="J209"/>
  <c r="J196"/>
  <c r="J190"/>
  <c r="J158"/>
  <c r="J153"/>
  <c r="BK149"/>
  <c r="BK145"/>
  <c r="J141"/>
  <c r="BK138"/>
  <c r="BK131"/>
  <c r="BK128"/>
  <c i="6" r="J155"/>
  <c r="BK153"/>
  <c r="BK148"/>
  <c r="BK142"/>
  <c r="J140"/>
  <c r="BK133"/>
  <c i="5" r="J241"/>
  <c r="BK235"/>
  <c r="J227"/>
  <c r="BK224"/>
  <c r="J220"/>
  <c r="BK208"/>
  <c r="J199"/>
  <c r="BK193"/>
  <c r="BK190"/>
  <c r="BK188"/>
  <c r="J173"/>
  <c r="BK169"/>
  <c r="BK167"/>
  <c r="BK154"/>
  <c r="J147"/>
  <c r="BK144"/>
  <c r="J139"/>
  <c r="BK136"/>
  <c i="4" r="BK354"/>
  <c r="J352"/>
  <c r="J340"/>
  <c r="J332"/>
  <c r="J326"/>
  <c r="BK322"/>
  <c r="BK311"/>
  <c r="J309"/>
  <c r="J307"/>
  <c r="BK303"/>
  <c r="J290"/>
  <c r="BK286"/>
  <c r="BK284"/>
  <c r="J278"/>
  <c r="BK276"/>
  <c r="J274"/>
  <c r="BK268"/>
  <c r="J266"/>
  <c r="J250"/>
  <c r="J246"/>
  <c r="J236"/>
  <c r="J229"/>
  <c r="BK225"/>
  <c r="J222"/>
  <c r="BK203"/>
  <c r="J189"/>
  <c r="J184"/>
  <c r="BK177"/>
  <c r="BK164"/>
  <c r="BK157"/>
  <c r="BK138"/>
  <c r="BK135"/>
  <c r="BK133"/>
  <c r="J131"/>
  <c i="3" r="BK396"/>
  <c r="J396"/>
  <c r="BK394"/>
  <c r="J394"/>
  <c r="BK390"/>
  <c r="J377"/>
  <c r="J369"/>
  <c r="J367"/>
  <c r="BK365"/>
  <c r="J363"/>
  <c r="BK357"/>
  <c r="J353"/>
  <c r="J351"/>
  <c r="BK347"/>
  <c r="BK345"/>
  <c r="BK343"/>
  <c r="J341"/>
  <c r="J339"/>
  <c r="J325"/>
  <c r="J321"/>
  <c r="J310"/>
  <c r="BK308"/>
  <c r="BK306"/>
  <c r="J302"/>
  <c r="J293"/>
  <c r="J283"/>
  <c r="J279"/>
  <c r="J277"/>
  <c r="J275"/>
  <c r="BK267"/>
  <c r="J265"/>
  <c r="J254"/>
  <c r="BK247"/>
  <c r="J245"/>
  <c r="BK239"/>
  <c r="J236"/>
  <c r="J229"/>
  <c r="BK224"/>
  <c r="J179"/>
  <c r="BK175"/>
  <c r="J173"/>
  <c r="BK168"/>
  <c r="J163"/>
  <c r="BK153"/>
  <c r="BK150"/>
  <c r="J147"/>
  <c r="J141"/>
  <c r="BK138"/>
  <c r="BK135"/>
  <c r="BK131"/>
  <c r="BK128"/>
  <c i="2" r="BK417"/>
  <c r="BK415"/>
  <c r="BK404"/>
  <c r="BK400"/>
  <c r="J396"/>
  <c r="J394"/>
  <c r="J390"/>
  <c r="J386"/>
  <c r="J384"/>
  <c r="J382"/>
  <c r="BK372"/>
  <c r="J368"/>
  <c r="BK353"/>
  <c r="J350"/>
  <c r="BK346"/>
  <c r="J342"/>
  <c r="BK329"/>
  <c r="J327"/>
  <c r="J325"/>
  <c r="BK319"/>
  <c r="J317"/>
  <c r="BK314"/>
  <c r="BK312"/>
  <c r="J310"/>
  <c r="BK308"/>
  <c r="BK302"/>
  <c r="BK300"/>
  <c r="J298"/>
  <c r="J296"/>
  <c r="J288"/>
  <c r="BK284"/>
  <c r="J249"/>
  <c r="BK243"/>
  <c r="BK236"/>
  <c r="BK232"/>
  <c r="J219"/>
  <c r="BK217"/>
  <c r="J213"/>
  <c r="BK201"/>
  <c r="BK196"/>
  <c r="BK186"/>
  <c r="J184"/>
  <c r="BK167"/>
  <c r="BK164"/>
  <c r="J138"/>
  <c r="J135"/>
  <c i="1" r="AS94"/>
  <c i="5" r="J351"/>
  <c r="BK349"/>
  <c r="J342"/>
  <c r="J339"/>
  <c r="J336"/>
  <c r="J334"/>
  <c r="J331"/>
  <c r="J329"/>
  <c r="J327"/>
  <c r="J325"/>
  <c r="J321"/>
  <c r="BK318"/>
  <c r="BK315"/>
  <c r="BK310"/>
  <c r="BK308"/>
  <c r="J304"/>
  <c r="BK302"/>
  <c r="BK300"/>
  <c r="BK298"/>
  <c r="J296"/>
  <c r="BK287"/>
  <c r="BK285"/>
  <c r="BK271"/>
  <c r="J269"/>
  <c r="J267"/>
  <c r="BK265"/>
  <c r="BK261"/>
  <c r="J259"/>
  <c r="J251"/>
  <c r="J248"/>
  <c r="J245"/>
  <c r="J231"/>
  <c r="BK227"/>
  <c r="J224"/>
  <c r="BK220"/>
  <c r="BK216"/>
  <c r="BK212"/>
  <c r="J208"/>
  <c r="BK204"/>
  <c r="BK199"/>
  <c r="J197"/>
  <c r="J193"/>
  <c r="J190"/>
  <c r="J188"/>
  <c r="BK186"/>
  <c r="BK173"/>
  <c r="J167"/>
  <c r="J158"/>
  <c r="J142"/>
  <c r="BK139"/>
  <c r="J136"/>
  <c r="BK133"/>
  <c r="J130"/>
  <c r="J127"/>
  <c i="4" r="J346"/>
  <c r="BK344"/>
  <c r="J342"/>
  <c r="BK340"/>
  <c r="J338"/>
  <c r="J336"/>
  <c r="BK332"/>
  <c r="J329"/>
  <c r="BK326"/>
  <c r="J319"/>
  <c r="BK315"/>
  <c r="BK309"/>
  <c r="BK307"/>
  <c r="BK299"/>
  <c r="BK294"/>
  <c r="BK292"/>
  <c r="BK288"/>
  <c r="J286"/>
  <c r="J282"/>
  <c r="BK280"/>
  <c r="BK278"/>
  <c r="J276"/>
  <c r="J270"/>
  <c r="J264"/>
  <c r="BK248"/>
  <c r="BK222"/>
  <c r="J215"/>
  <c r="BK212"/>
  <c r="J200"/>
  <c r="BK198"/>
  <c r="BK186"/>
  <c r="J181"/>
  <c r="J147"/>
  <c r="J140"/>
  <c r="J135"/>
  <c i="3" r="BK388"/>
  <c r="BK380"/>
  <c r="BK375"/>
  <c r="J373"/>
  <c r="BK369"/>
  <c r="J365"/>
  <c r="BK359"/>
  <c r="J331"/>
  <c r="J328"/>
  <c r="BK321"/>
  <c r="J318"/>
  <c r="J306"/>
  <c r="J304"/>
  <c r="J300"/>
  <c r="BK291"/>
  <c r="J289"/>
  <c r="BK285"/>
  <c r="BK283"/>
  <c r="BK281"/>
  <c r="BK275"/>
  <c r="J273"/>
  <c r="J271"/>
  <c r="BK269"/>
  <c r="J267"/>
  <c r="BK254"/>
  <c r="J251"/>
  <c r="J249"/>
  <c r="BK245"/>
  <c r="J242"/>
  <c r="J233"/>
  <c r="BK229"/>
  <c r="J224"/>
  <c r="J211"/>
  <c r="BK209"/>
  <c r="J207"/>
  <c r="J205"/>
  <c r="J200"/>
  <c r="BK195"/>
  <c r="J192"/>
  <c r="J175"/>
  <c r="BK173"/>
  <c r="BK158"/>
  <c r="J155"/>
  <c r="J153"/>
  <c r="BK145"/>
  <c r="BK141"/>
  <c r="J135"/>
  <c r="J133"/>
  <c i="2" r="BK423"/>
  <c r="J423"/>
  <c r="BK421"/>
  <c r="J421"/>
  <c r="J417"/>
  <c r="J407"/>
  <c r="J404"/>
  <c r="J402"/>
  <c r="BK398"/>
  <c r="BK396"/>
  <c r="BK394"/>
  <c r="J392"/>
  <c r="J380"/>
  <c r="BK378"/>
  <c r="J376"/>
  <c r="BK368"/>
  <c r="BK365"/>
  <c r="J361"/>
  <c r="BK359"/>
  <c r="BK356"/>
  <c r="J346"/>
  <c r="BK339"/>
  <c r="BK333"/>
  <c r="J329"/>
  <c r="BK327"/>
  <c r="BK325"/>
  <c r="J323"/>
  <c r="BK321"/>
  <c r="BK310"/>
  <c r="J308"/>
  <c r="J306"/>
  <c r="J294"/>
  <c r="BK292"/>
  <c r="J290"/>
  <c r="J281"/>
  <c r="J276"/>
  <c r="BK267"/>
  <c r="BK265"/>
  <c r="BK263"/>
  <c r="J261"/>
  <c r="J257"/>
  <c r="BK246"/>
  <c r="J236"/>
  <c r="J228"/>
  <c r="J223"/>
  <c r="BK221"/>
  <c r="BK219"/>
  <c r="BK209"/>
  <c r="J205"/>
  <c r="J201"/>
  <c r="J186"/>
  <c r="BK179"/>
  <c r="BK172"/>
  <c r="J167"/>
  <c r="BK153"/>
  <c r="J149"/>
  <c r="BK135"/>
  <c r="J128"/>
  <c l="1" r="T127"/>
  <c r="P231"/>
  <c r="P280"/>
  <c r="T414"/>
  <c i="3" r="BK127"/>
  <c r="T127"/>
  <c r="P218"/>
  <c r="T258"/>
  <c r="R387"/>
  <c i="4" r="R128"/>
  <c r="P206"/>
  <c r="R218"/>
  <c r="T258"/>
  <c r="P351"/>
  <c i="5" r="P126"/>
  <c r="T207"/>
  <c i="2" r="BK127"/>
  <c r="J127"/>
  <c r="J98"/>
  <c r="T231"/>
  <c r="T280"/>
  <c r="P414"/>
  <c i="3" r="R258"/>
  <c r="P387"/>
  <c i="4" r="T128"/>
  <c r="BK206"/>
  <c r="J206"/>
  <c r="J100"/>
  <c r="BK218"/>
  <c r="J218"/>
  <c r="J102"/>
  <c r="BK258"/>
  <c r="J258"/>
  <c r="J103"/>
  <c r="T351"/>
  <c i="6" r="P139"/>
  <c r="P132"/>
  <c r="P124"/>
  <c i="1" r="AU99"/>
  <c i="6" r="BK150"/>
  <c r="J150"/>
  <c r="J102"/>
  <c i="2" r="P127"/>
  <c r="P126"/>
  <c r="P125"/>
  <c i="1" r="AU95"/>
  <c i="2" r="R231"/>
  <c r="R280"/>
  <c r="BK414"/>
  <c r="J414"/>
  <c r="J105"/>
  <c i="3" r="P127"/>
  <c r="BK218"/>
  <c r="J218"/>
  <c r="J100"/>
  <c r="T218"/>
  <c r="BK258"/>
  <c r="J258"/>
  <c r="J101"/>
  <c r="BK387"/>
  <c r="J387"/>
  <c r="J105"/>
  <c i="4" r="BK128"/>
  <c r="J128"/>
  <c r="J98"/>
  <c r="T206"/>
  <c r="T218"/>
  <c r="P258"/>
  <c r="BK351"/>
  <c r="J351"/>
  <c r="J106"/>
  <c i="5" r="T126"/>
  <c r="P207"/>
  <c r="BK258"/>
  <c r="J258"/>
  <c r="J101"/>
  <c r="T258"/>
  <c r="BK341"/>
  <c r="J341"/>
  <c r="J104"/>
  <c r="R341"/>
  <c i="6" r="BK139"/>
  <c r="J139"/>
  <c r="J101"/>
  <c r="R139"/>
  <c r="R132"/>
  <c r="R124"/>
  <c r="P150"/>
  <c r="T150"/>
  <c i="2" r="R127"/>
  <c r="R126"/>
  <c r="R125"/>
  <c r="BK231"/>
  <c r="J231"/>
  <c r="J100"/>
  <c r="BK280"/>
  <c r="J280"/>
  <c r="J101"/>
  <c r="R414"/>
  <c i="3" r="R127"/>
  <c r="R126"/>
  <c r="R125"/>
  <c r="R218"/>
  <c r="P258"/>
  <c r="T387"/>
  <c i="4" r="P128"/>
  <c r="R206"/>
  <c r="P218"/>
  <c r="R258"/>
  <c r="R351"/>
  <c i="5" r="BK126"/>
  <c r="J126"/>
  <c r="J98"/>
  <c r="R126"/>
  <c r="BK207"/>
  <c r="J207"/>
  <c r="J100"/>
  <c r="R207"/>
  <c r="P258"/>
  <c r="R258"/>
  <c r="P341"/>
  <c r="T341"/>
  <c i="6" r="T139"/>
  <c r="T132"/>
  <c r="T124"/>
  <c r="R150"/>
  <c i="2" r="E85"/>
  <c r="J91"/>
  <c r="F121"/>
  <c r="BE138"/>
  <c r="BE141"/>
  <c r="BE158"/>
  <c r="BE184"/>
  <c r="BE213"/>
  <c r="BE239"/>
  <c r="BE249"/>
  <c r="BE257"/>
  <c r="BE269"/>
  <c r="BE284"/>
  <c r="BE286"/>
  <c r="BE296"/>
  <c r="BE302"/>
  <c r="BE317"/>
  <c r="BE350"/>
  <c r="BE353"/>
  <c r="BE374"/>
  <c r="BE386"/>
  <c r="BE388"/>
  <c r="BE417"/>
  <c r="BE421"/>
  <c r="BE423"/>
  <c i="3" r="E85"/>
  <c r="J89"/>
  <c r="J92"/>
  <c r="J121"/>
  <c r="BE128"/>
  <c r="BE147"/>
  <c r="BE163"/>
  <c r="BE179"/>
  <c r="BE188"/>
  <c r="BE211"/>
  <c r="BE215"/>
  <c r="BE247"/>
  <c r="BE259"/>
  <c r="BE262"/>
  <c r="BE277"/>
  <c r="BE300"/>
  <c r="BE308"/>
  <c r="BE310"/>
  <c r="BE328"/>
  <c r="BE339"/>
  <c r="BE341"/>
  <c r="BE345"/>
  <c r="BE347"/>
  <c r="BE351"/>
  <c r="BE355"/>
  <c r="BE361"/>
  <c r="BE365"/>
  <c r="BE377"/>
  <c r="BE383"/>
  <c r="BK382"/>
  <c r="J382"/>
  <c r="J104"/>
  <c i="4" r="E85"/>
  <c r="F91"/>
  <c r="F92"/>
  <c r="J122"/>
  <c r="BE129"/>
  <c r="BE131"/>
  <c r="BE138"/>
  <c r="BE143"/>
  <c r="BE164"/>
  <c r="BE173"/>
  <c r="BE189"/>
  <c r="BE194"/>
  <c r="BE203"/>
  <c r="BE225"/>
  <c r="BE229"/>
  <c r="BE233"/>
  <c r="BE236"/>
  <c r="BE244"/>
  <c r="BE250"/>
  <c r="BE255"/>
  <c r="BE259"/>
  <c r="BE266"/>
  <c r="BE272"/>
  <c r="BE301"/>
  <c r="BE303"/>
  <c r="BE346"/>
  <c r="BE349"/>
  <c i="5" r="F91"/>
  <c r="J92"/>
  <c r="F121"/>
  <c r="BE144"/>
  <c r="BE178"/>
  <c r="BE197"/>
  <c r="BE201"/>
  <c r="BE231"/>
  <c r="BE239"/>
  <c r="BE241"/>
  <c r="BE254"/>
  <c r="BE259"/>
  <c r="BE267"/>
  <c r="BE269"/>
  <c r="BE273"/>
  <c r="BE279"/>
  <c r="BE283"/>
  <c r="BE285"/>
  <c r="BE287"/>
  <c r="BE296"/>
  <c r="BE300"/>
  <c r="BE304"/>
  <c r="BE310"/>
  <c r="BE321"/>
  <c r="BE325"/>
  <c r="BE327"/>
  <c r="BE329"/>
  <c r="BE334"/>
  <c r="BE336"/>
  <c r="BE339"/>
  <c r="BE345"/>
  <c r="BE349"/>
  <c r="BK203"/>
  <c r="J203"/>
  <c r="J99"/>
  <c i="2" r="F92"/>
  <c r="BE131"/>
  <c r="BE145"/>
  <c r="BE149"/>
  <c r="BE190"/>
  <c r="BE205"/>
  <c r="BE219"/>
  <c r="BE223"/>
  <c r="BE228"/>
  <c r="BE246"/>
  <c r="BE281"/>
  <c r="BE290"/>
  <c r="BE292"/>
  <c r="BE304"/>
  <c r="BE321"/>
  <c r="BE323"/>
  <c r="BE333"/>
  <c r="BE335"/>
  <c r="BE368"/>
  <c r="BE372"/>
  <c r="BE376"/>
  <c r="BE378"/>
  <c r="BE396"/>
  <c r="BE400"/>
  <c r="BE407"/>
  <c r="BE410"/>
  <c r="BK227"/>
  <c r="J227"/>
  <c r="J99"/>
  <c i="3" r="F122"/>
  <c r="BE155"/>
  <c r="BE249"/>
  <c r="BE251"/>
  <c r="BE271"/>
  <c r="BE273"/>
  <c r="BE275"/>
  <c r="BE279"/>
  <c r="BE285"/>
  <c r="BE287"/>
  <c r="BE293"/>
  <c r="BE296"/>
  <c r="BE298"/>
  <c r="BE331"/>
  <c r="BE337"/>
  <c r="BE349"/>
  <c r="BE353"/>
  <c r="BE359"/>
  <c r="BE369"/>
  <c r="BE373"/>
  <c r="BE380"/>
  <c r="BE390"/>
  <c r="BE394"/>
  <c r="BE396"/>
  <c i="4" r="BE140"/>
  <c r="BE147"/>
  <c r="BE168"/>
  <c r="BE196"/>
  <c r="BE198"/>
  <c r="BE252"/>
  <c r="BE262"/>
  <c r="BE270"/>
  <c r="BE294"/>
  <c r="BE299"/>
  <c r="BE315"/>
  <c r="BE332"/>
  <c r="BE340"/>
  <c r="BE344"/>
  <c r="BK214"/>
  <c r="J214"/>
  <c r="J101"/>
  <c r="BK348"/>
  <c r="J348"/>
  <c r="J105"/>
  <c i="5" r="J91"/>
  <c r="BE130"/>
  <c r="BE182"/>
  <c r="BE199"/>
  <c r="BE212"/>
  <c r="BE227"/>
  <c r="BE243"/>
  <c i="6" r="BE137"/>
  <c r="BE140"/>
  <c r="BE144"/>
  <c r="BE146"/>
  <c r="BE151"/>
  <c r="BE155"/>
  <c i="2" r="J89"/>
  <c r="J122"/>
  <c r="BE164"/>
  <c r="BE167"/>
  <c r="BE172"/>
  <c r="BE179"/>
  <c r="BE201"/>
  <c r="BE215"/>
  <c r="BE217"/>
  <c r="BE232"/>
  <c r="BE243"/>
  <c r="BE261"/>
  <c r="BE265"/>
  <c r="BE271"/>
  <c r="BE273"/>
  <c r="BE276"/>
  <c r="BE288"/>
  <c r="BE294"/>
  <c r="BE306"/>
  <c r="BE308"/>
  <c r="BE310"/>
  <c r="BE312"/>
  <c r="BE319"/>
  <c r="BE325"/>
  <c r="BE327"/>
  <c r="BE339"/>
  <c r="BE342"/>
  <c r="BE356"/>
  <c r="BE359"/>
  <c r="BE361"/>
  <c r="BE370"/>
  <c r="BE398"/>
  <c r="BE415"/>
  <c r="BK406"/>
  <c r="J406"/>
  <c r="J103"/>
  <c r="BK409"/>
  <c r="J409"/>
  <c r="J104"/>
  <c i="3" r="F91"/>
  <c r="BE131"/>
  <c r="BE133"/>
  <c r="BE135"/>
  <c r="BE138"/>
  <c r="BE141"/>
  <c r="BE150"/>
  <c r="BE158"/>
  <c r="BE173"/>
  <c r="BE184"/>
  <c r="BE192"/>
  <c r="BE197"/>
  <c r="BE200"/>
  <c r="BE207"/>
  <c r="BE224"/>
  <c r="BE229"/>
  <c r="BE233"/>
  <c r="BE236"/>
  <c r="BE239"/>
  <c r="BE242"/>
  <c r="BE245"/>
  <c r="BE254"/>
  <c r="BE267"/>
  <c r="BE269"/>
  <c r="BE281"/>
  <c r="BE289"/>
  <c r="BE306"/>
  <c r="BE314"/>
  <c r="BE318"/>
  <c r="BE325"/>
  <c r="BE334"/>
  <c r="BE363"/>
  <c r="BE375"/>
  <c r="BE388"/>
  <c r="BK379"/>
  <c r="J379"/>
  <c r="J103"/>
  <c i="4" r="BE133"/>
  <c r="BE135"/>
  <c r="BE152"/>
  <c r="BE162"/>
  <c r="BE177"/>
  <c r="BE181"/>
  <c r="BE200"/>
  <c r="BE246"/>
  <c r="BE248"/>
  <c r="BE276"/>
  <c r="BE278"/>
  <c r="BE286"/>
  <c r="BE292"/>
  <c r="BE305"/>
  <c r="BE309"/>
  <c r="BE319"/>
  <c r="BE322"/>
  <c r="BE329"/>
  <c r="BE336"/>
  <c r="BE338"/>
  <c r="BE354"/>
  <c r="BE358"/>
  <c r="BE360"/>
  <c r="BK202"/>
  <c r="J202"/>
  <c r="J99"/>
  <c r="BK296"/>
  <c r="J296"/>
  <c r="J104"/>
  <c i="5" r="BE127"/>
  <c r="BE139"/>
  <c r="BE142"/>
  <c r="BE147"/>
  <c r="BE154"/>
  <c r="BE158"/>
  <c r="BE167"/>
  <c r="BE169"/>
  <c r="BE173"/>
  <c r="BE186"/>
  <c r="BE188"/>
  <c r="BE193"/>
  <c r="BE216"/>
  <c r="BE224"/>
  <c r="BE235"/>
  <c r="BE245"/>
  <c r="BE248"/>
  <c r="BE251"/>
  <c r="BE261"/>
  <c r="BE281"/>
  <c r="BE289"/>
  <c r="BE294"/>
  <c r="BE351"/>
  <c i="6" r="E85"/>
  <c r="J89"/>
  <c r="F91"/>
  <c r="J92"/>
  <c r="J120"/>
  <c r="F121"/>
  <c r="BE133"/>
  <c r="BE142"/>
  <c r="BE148"/>
  <c r="BE153"/>
  <c r="BE158"/>
  <c r="BK126"/>
  <c r="J126"/>
  <c r="J98"/>
  <c r="BK129"/>
  <c r="J129"/>
  <c r="J99"/>
  <c r="BK160"/>
  <c r="J160"/>
  <c r="J104"/>
  <c i="2" r="BE128"/>
  <c r="BE135"/>
  <c r="BE153"/>
  <c r="BE186"/>
  <c r="BE196"/>
  <c r="BE209"/>
  <c r="BE221"/>
  <c r="BE236"/>
  <c r="BE253"/>
  <c r="BE263"/>
  <c r="BE267"/>
  <c r="BE298"/>
  <c r="BE300"/>
  <c r="BE314"/>
  <c r="BE329"/>
  <c r="BE346"/>
  <c r="BE365"/>
  <c r="BE380"/>
  <c r="BE382"/>
  <c r="BE384"/>
  <c r="BE390"/>
  <c r="BE392"/>
  <c r="BE394"/>
  <c r="BE402"/>
  <c r="BE404"/>
  <c r="BK316"/>
  <c r="J316"/>
  <c r="J102"/>
  <c i="3" r="BE145"/>
  <c r="BE153"/>
  <c r="BE168"/>
  <c r="BE175"/>
  <c r="BE195"/>
  <c r="BE205"/>
  <c r="BE209"/>
  <c r="BE219"/>
  <c r="BE265"/>
  <c r="BE283"/>
  <c r="BE291"/>
  <c r="BE302"/>
  <c r="BE304"/>
  <c r="BE321"/>
  <c r="BE343"/>
  <c r="BE357"/>
  <c r="BE367"/>
  <c r="BE371"/>
  <c r="BK214"/>
  <c r="J214"/>
  <c r="J99"/>
  <c r="BK295"/>
  <c r="J295"/>
  <c r="J102"/>
  <c i="4" r="J89"/>
  <c r="J92"/>
  <c r="BE157"/>
  <c r="BE184"/>
  <c r="BE186"/>
  <c r="BE207"/>
  <c r="BE210"/>
  <c r="BE212"/>
  <c r="BE215"/>
  <c r="BE219"/>
  <c r="BE222"/>
  <c r="BE240"/>
  <c r="BE264"/>
  <c r="BE268"/>
  <c r="BE274"/>
  <c r="BE280"/>
  <c r="BE282"/>
  <c r="BE284"/>
  <c r="BE288"/>
  <c r="BE290"/>
  <c r="BE297"/>
  <c r="BE307"/>
  <c r="BE311"/>
  <c r="BE326"/>
  <c r="BE342"/>
  <c r="BE352"/>
  <c i="5" r="E85"/>
  <c r="J89"/>
  <c r="BE133"/>
  <c r="BE136"/>
  <c r="BE190"/>
  <c r="BE204"/>
  <c r="BE208"/>
  <c r="BE220"/>
  <c r="BE263"/>
  <c r="BE265"/>
  <c r="BE271"/>
  <c r="BE275"/>
  <c r="BE277"/>
  <c r="BE292"/>
  <c r="BE298"/>
  <c r="BE302"/>
  <c r="BE308"/>
  <c r="BE315"/>
  <c r="BE318"/>
  <c r="BE331"/>
  <c r="BE342"/>
  <c r="BK291"/>
  <c r="J291"/>
  <c r="J102"/>
  <c r="BK338"/>
  <c r="J338"/>
  <c r="J103"/>
  <c i="6" r="BE127"/>
  <c r="BE130"/>
  <c r="BE135"/>
  <c r="BE161"/>
  <c r="BK157"/>
  <c r="J157"/>
  <c r="J103"/>
  <c i="2" r="F34"/>
  <c i="1" r="BA95"/>
  <c i="6" r="J34"/>
  <c i="1" r="AW99"/>
  <c i="5" r="F34"/>
  <c i="1" r="BA98"/>
  <c i="4" r="J34"/>
  <c i="1" r="AW97"/>
  <c i="6" r="F35"/>
  <c i="1" r="BB99"/>
  <c i="2" r="J34"/>
  <c i="1" r="AW95"/>
  <c i="2" r="F35"/>
  <c i="1" r="BB95"/>
  <c i="6" r="F37"/>
  <c i="1" r="BD99"/>
  <c i="3" r="F37"/>
  <c i="1" r="BD96"/>
  <c i="4" r="F34"/>
  <c i="1" r="BA97"/>
  <c i="4" r="F35"/>
  <c i="1" r="BB97"/>
  <c i="3" r="F35"/>
  <c i="1" r="BB96"/>
  <c i="3" r="F34"/>
  <c i="1" r="BA96"/>
  <c i="5" r="F36"/>
  <c i="1" r="BC98"/>
  <c i="2" r="F37"/>
  <c i="1" r="BD95"/>
  <c i="5" r="J34"/>
  <c i="1" r="AW98"/>
  <c i="3" r="J34"/>
  <c i="1" r="AW96"/>
  <c i="5" r="F37"/>
  <c i="1" r="BD98"/>
  <c i="4" r="F37"/>
  <c i="1" r="BD97"/>
  <c i="2" r="F36"/>
  <c i="1" r="BC95"/>
  <c i="4" r="F36"/>
  <c i="1" r="BC97"/>
  <c i="6" r="F34"/>
  <c i="1" r="BA99"/>
  <c i="6" r="F36"/>
  <c i="1" r="BC99"/>
  <c i="3" r="F36"/>
  <c i="1" r="BC96"/>
  <c i="5" r="F35"/>
  <c i="1" r="BB98"/>
  <c i="4" l="1" r="P127"/>
  <c r="P126"/>
  <c i="1" r="AU97"/>
  <c i="3" r="P126"/>
  <c r="P125"/>
  <c i="1" r="AU96"/>
  <c i="3" r="BK126"/>
  <c r="J126"/>
  <c r="J97"/>
  <c i="5" r="R125"/>
  <c r="R124"/>
  <c r="T125"/>
  <c r="T124"/>
  <c r="P125"/>
  <c r="P124"/>
  <c i="1" r="AU98"/>
  <c i="4" r="T127"/>
  <c r="T126"/>
  <c r="R127"/>
  <c r="R126"/>
  <c i="3" r="T126"/>
  <c r="T125"/>
  <c i="2" r="T126"/>
  <c r="T125"/>
  <c i="6" r="BK132"/>
  <c r="J132"/>
  <c r="J100"/>
  <c i="4" r="BK127"/>
  <c r="J127"/>
  <c r="J97"/>
  <c i="5" r="BK125"/>
  <c r="J125"/>
  <c r="J97"/>
  <c i="2" r="BK126"/>
  <c r="J126"/>
  <c r="J97"/>
  <c i="6" r="BK125"/>
  <c r="J125"/>
  <c r="J97"/>
  <c i="3" r="J127"/>
  <c r="J98"/>
  <c r="F33"/>
  <c i="1" r="AZ96"/>
  <c i="3" r="J33"/>
  <c i="1" r="AV96"/>
  <c r="AT96"/>
  <c i="6" r="J33"/>
  <c i="1" r="AV99"/>
  <c r="AT99"/>
  <c i="5" r="J33"/>
  <c i="1" r="AV98"/>
  <c r="AT98"/>
  <c r="BB94"/>
  <c r="W31"/>
  <c r="BD94"/>
  <c r="W33"/>
  <c i="5" r="F33"/>
  <c i="1" r="AZ98"/>
  <c i="6" r="F33"/>
  <c i="1" r="AZ99"/>
  <c r="BA94"/>
  <c r="AW94"/>
  <c r="AK30"/>
  <c r="BC94"/>
  <c r="W32"/>
  <c i="4" r="F33"/>
  <c i="1" r="AZ97"/>
  <c i="2" r="F33"/>
  <c i="1" r="AZ95"/>
  <c i="4" r="J33"/>
  <c i="1" r="AV97"/>
  <c r="AT97"/>
  <c i="2" r="J33"/>
  <c i="1" r="AV95"/>
  <c r="AT95"/>
  <c i="5" l="1" r="BK124"/>
  <c r="J124"/>
  <c r="J96"/>
  <c i="3" r="BK125"/>
  <c r="J125"/>
  <c r="J96"/>
  <c i="2" r="BK125"/>
  <c r="J125"/>
  <c r="J96"/>
  <c i="4" r="BK126"/>
  <c r="J126"/>
  <c r="J96"/>
  <c i="6" r="BK124"/>
  <c r="J124"/>
  <c i="1" r="AU94"/>
  <c r="AZ94"/>
  <c r="AV94"/>
  <c r="AK29"/>
  <c r="AY94"/>
  <c r="W30"/>
  <c i="6" r="J30"/>
  <c i="1" r="AG99"/>
  <c r="AN99"/>
  <c r="AX94"/>
  <c i="6" l="1" r="J96"/>
  <c r="J39"/>
  <c i="1" r="W29"/>
  <c i="5" r="J30"/>
  <c i="1" r="AG98"/>
  <c r="AN98"/>
  <c i="4" r="J30"/>
  <c i="1" r="AG97"/>
  <c r="AN97"/>
  <c r="AT94"/>
  <c i="2" r="J30"/>
  <c i="1" r="AG95"/>
  <c r="AN95"/>
  <c i="3" r="J30"/>
  <c i="1" r="AG96"/>
  <c r="AN96"/>
  <c i="5" l="1" r="J39"/>
  <c i="4" r="J39"/>
  <c i="2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<sst xmlns="http://schemas.openxmlformats.org/spreadsheetml/2006/main">
  <si>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</si>
  <si>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</si>
  <si>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</si>
  <si>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</si>
  <si>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</si>
  <si>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{7df2df2c-23ae-42e1-b3e0-2508f56f5c28}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</si>
  <si>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</si>
  <si>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</si>
  <si>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</si>
  <si>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</si>
  <si>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</si>
  <si>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</si>
  <si>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</si>
  <si>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</si>
  <si>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164b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</si>
  <si>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</si>
  <si>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</si>
  <si>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Dobříš-úprava komunikací na sídl. Větrník neuznatelné náklady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</si>
  <si>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</si>
  <si>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</si>
  <si>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</si>
  <si>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</si>
  <si>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</si>
  <si>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</si>
  <si>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</si>
  <si>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</si>
  <si>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</si>
  <si>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</si>
  <si>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</si>
  <si>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</si>
  <si>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</si>
  <si>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</si>
  <si>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</si>
  <si>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</si>
  <si>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</si>
  <si>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</si>
  <si>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</si>
  <si>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</si>
  <si>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</si>
  <si>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</si>
  <si>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</si>
  <si>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</si>
  <si>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</si>
  <si>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</si>
  <si>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</si>
  <si>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</si>
  <si>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</si>
  <si>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</si>
  <si>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</si>
  <si>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</si>
  <si>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</si>
  <si>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</si>
  <si>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</si>
  <si>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</si>
  <si>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</si>
  <si>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</si>
  <si>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</si>
  <si>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</si>
  <si>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</si>
  <si>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</si>
  <si>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</si>
  <si>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</si>
  <si>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</si>
  <si>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</si>
  <si>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</si>
  <si>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</si>
  <si>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</si>
  <si>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</si>
  <si>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</si>
  <si>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</si>
  <si>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</si>
  <si>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</si>
  <si>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</si>
  <si>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</si>
  <si>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</si>
  <si>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</si>
  <si>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</si>
  <si>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</si>
  <si>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</si>
  <si>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propojení Jeřábové a Rukavičkářské</t>
  </si>
  <si>
    <t>STA</t>
  </si>
  <si>
    <t>1</t>
  </si>
  <si>
    <t>{9829ddb0-3401-4ad4-9c37-3cca7c172dda}</t>
  </si>
  <si>
    <t>2</t>
  </si>
  <si>
    <t>102</t>
  </si>
  <si>
    <t>rozšíření Jeřábové před č.p. 1352,1353</t>
  </si>
  <si>
    <t>{a7464c3f-0185-44d9-99fe-d15801114203}</t>
  </si>
  <si>
    <t>103</t>
  </si>
  <si>
    <t>rozšíření Nad Papežem a úpravy Jeřábové před MŠ</t>
  </si>
  <si>
    <t>{b8400dfb-e601-48c2-a1d3-c34e3287d7fe}</t>
  </si>
  <si>
    <t>104</t>
  </si>
  <si>
    <t>úprava park. před MŠ v Jeřábové</t>
  </si>
  <si>
    <t>{39240f42-3d29-4979-823f-fdc800f4d1ce}</t>
  </si>
  <si>
    <t>200</t>
  </si>
  <si>
    <t>Vedlejší rozpočtové náklady</t>
  </si>
  <si>
    <t>{a2107443-1049-49ee-badf-982db0273794}</t>
  </si>
  <si>
    <t>KRYCÍ LIST SOUPISU PRACÍ</t>
  </si>
  <si>
    <t>Objekt:</t>
  </si>
  <si>
    <t>101 - propojení Jeřábové a Rukavičkářské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</si>
  <si>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</si>
  <si>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</si>
  <si>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</si>
  <si>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</si>
  <si>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</si>
  <si>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</si>
  <si>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</si>
  <si>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</si>
  <si>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</si>
  <si>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</si>
  <si>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</si>
  <si>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</si>
  <si>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98.1 - Demolice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</si>
  <si>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</si>
  <si>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</si>
  <si>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</si>
  <si>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</si>
  <si>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</si>
  <si>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</si>
  <si>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</si>
  <si>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</si>
  <si>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</si>
  <si>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</si>
  <si>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</si>
  <si>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</si>
  <si>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</si>
  <si>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</si>
  <si>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</si>
  <si>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</si>
  <si>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</si>
  <si>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</si>
  <si>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</si>
  <si>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</si>
  <si>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podkladu pl přes 200 m2 z kameniva drceného tl 50 mm</t>
  </si>
  <si>
    <t>m2</t>
  </si>
  <si>
    <t>4</t>
  </si>
  <si>
    <t>1521772904</t>
  </si>
  <si>
    <t>PP</t>
  </si>
  <si>
    <t>Odstranění podkladů nebo krytů s přemístěním hmot na skládku na vzdálenost do 20 m nebo s naložením na dopravní prostředek v ploše jednotlivě přes 200 m2 z kameniva hrubého drceného, o tl. vrstvy do 100 mm</t>
  </si>
  <si>
    <t>VV</t>
  </si>
  <si>
    <t>Součet</t>
  </si>
  <si>
    <t>113107162</t>
  </si>
  <si>
    <t>Odstranění podkladu pl přes 50 do 200 m2 z kameniva drceného tl 200 mm</t>
  </si>
  <si>
    <t>409259357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</si>
  <si>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</si>
  <si>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"Bourané komunikace" 8,4+4+52+9</t>
  </si>
  <si>
    <t>"parkoviště"180-33-14</t>
  </si>
  <si>
    <t>3</t>
  </si>
  <si>
    <t>113107241</t>
  </si>
  <si>
    <t>Odstranění podkladu pl přes 200 m2 živičných tl 50 mm</t>
  </si>
  <si>
    <t>1711088617</t>
  </si>
  <si>
    <t>Odstranění podkladů nebo krytů s přemístěním hmot na skládku na vzdálenost do 20 m nebo s naložením na dopravní prostředek v ploše jednotlivě přes 200 m2 živičných, o tl. vrstvy do 50 mm</t>
  </si>
  <si>
    <t>113154334</t>
  </si>
  <si>
    <t>Frézování živičného krytu tl 80 mm pruh š 2 m pl do 10000 m2 bez překážek v trase</t>
  </si>
  <si>
    <t>1782633472</t>
  </si>
  <si>
    <t>Frézování živičného podkladu nebo krytu s naložením na dopravní prostředek plochy přes 1 000 do 10 000 m2 bez překážek v trase pruhu šířky přes 1 m do 2 m, tloušťky vrstvy 100 mm</t>
  </si>
  <si>
    <t>"vozovka" 382</t>
  </si>
  <si>
    <t>5</t>
  </si>
  <si>
    <t>113202111</t>
  </si>
  <si>
    <t>Vytrhání obrub krajníků obrubníků stojatých</t>
  </si>
  <si>
    <t>m</t>
  </si>
  <si>
    <t>1233975784</t>
  </si>
  <si>
    <t>Vytrhání obrub s vybouráním lože, s přemístěním hmot na skládku na vzdálenost do 3 m nebo s naložením na dopravní prostředek z krajníků nebo obrubníků stojatých</t>
  </si>
  <si>
    <t>"silniční obruby" 13+4+7+8+31+3+4</t>
  </si>
  <si>
    <t>"kolem parkoviště"5+25,2+4+3,5</t>
  </si>
  <si>
    <t>6</t>
  </si>
  <si>
    <t>113204111</t>
  </si>
  <si>
    <t>Vytrhání obrub záhonových</t>
  </si>
  <si>
    <t>1548258263</t>
  </si>
  <si>
    <t>Vytrhání obrub s vybouráním lože, s přemístěním hmot na skládku na vzdálenost do 3 m nebo s naložením na dopravní prostředek záhonových</t>
  </si>
  <si>
    <t>16+14+4+16+27+25+3,4*2</t>
  </si>
  <si>
    <t>7</t>
  </si>
  <si>
    <t>119001421</t>
  </si>
  <si>
    <t>Dočasné zajištění kabelů a kabelových tratí ze 3 volně ložených kabelů</t>
  </si>
  <si>
    <t>-1253603321</t>
  </si>
  <si>
    <t>"spojovací kabel ukládaný do chrán."10</t>
  </si>
  <si>
    <t>8</t>
  </si>
  <si>
    <t>130001101</t>
  </si>
  <si>
    <t>Příplatek za ztížení vykopávky v blízkosti pozemního vedení</t>
  </si>
  <si>
    <t>m3</t>
  </si>
  <si>
    <t>1078819598</t>
  </si>
  <si>
    <t>"přípojky vpustí" 10*0,6*1,5</t>
  </si>
  <si>
    <t>"rýha pro chráničku" 10*0,5*1,2</t>
  </si>
  <si>
    <t>9</t>
  </si>
  <si>
    <t>979024443</t>
  </si>
  <si>
    <t>Očištění vybouraných obrubníků a krajníků silničních</t>
  </si>
  <si>
    <t>-983662644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</si>
  <si>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</si>
  <si>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</t>
  </si>
  <si>
    <t>121101103</t>
  </si>
  <si>
    <t>Sejmutí ornice s přemístěním na vzdálenost do 250 m</t>
  </si>
  <si>
    <t>-1428181443</t>
  </si>
  <si>
    <t>Sejmutí ornice nebo lesní půdy s vodorovným přemístěním na hromady v místě upotřebení nebo na dočasné či trvalé skládky se složením, na vzdálenost přes 100 do 250 m</t>
  </si>
  <si>
    <t>"plocha pod novými komunikacemi" (142,2+33,4+14+81,7+22,9-27,4*8,4)*0,1</t>
  </si>
  <si>
    <t>11</t>
  </si>
  <si>
    <t>122202201</t>
  </si>
  <si>
    <t>Odkopávky a prokopávky nezapažené pro silnice objemu do 100 m3 v hornině tř. 3</t>
  </si>
  <si>
    <t>1817249112</t>
  </si>
  <si>
    <t>Odkopávky a prokopávky nezapažené pro silnice s přemístěním výkopku v příčných profilech na vzdálenost do 15 m nebo s naložením na dopravní prostředek v hornině tř. 3 do 100 m3</t>
  </si>
  <si>
    <t>"nová vozovka" (142,2+33,4+13,8)*0,31</t>
  </si>
  <si>
    <t>"parkoviště"(180-33-14)*(0,42-0,33)</t>
  </si>
  <si>
    <t>12</t>
  </si>
  <si>
    <t>132201101</t>
  </si>
  <si>
    <t>Hloubení rýh š do 600 mm v hornině tř. 3 objemu do 100 m3</t>
  </si>
  <si>
    <t>222941027</t>
  </si>
  <si>
    <t>Hloubení zapažených i nezapažených rýh šířky do 600 mm s urovnáním dna do předepsaného profilu a spádu v hornině tř. 3 do 100 m3</t>
  </si>
  <si>
    <t>"drenáž"35*0,4*0,4</t>
  </si>
  <si>
    <t>43*0,4*0,4</t>
  </si>
  <si>
    <t>13</t>
  </si>
  <si>
    <t>162701105</t>
  </si>
  <si>
    <t>Vodorovné přemístění do 10000 m výkopku/sypaniny z horniny tř. 1 až 4</t>
  </si>
  <si>
    <t>-1380184810</t>
  </si>
  <si>
    <t>Vodorovné přemístění výkopku nebo sypaniny po suchu na obvyklém dopravním prostředku, bez naložení výkopku, avšak se složením bez rozhrnutí z horniny tř. 1 až 4 na vzdálenost přes 9 000 do 10 000 m</t>
  </si>
  <si>
    <t>70,684+27,48</t>
  </si>
  <si>
    <t>"odpočet zásypu"-11,7</t>
  </si>
  <si>
    <t>14</t>
  </si>
  <si>
    <t>171201201</t>
  </si>
  <si>
    <t>Uložení sypaniny na skládky</t>
  </si>
  <si>
    <t>-1407779375</t>
  </si>
  <si>
    <t>171201211</t>
  </si>
  <si>
    <t>Poplatek za uložení odpadu ze sypaniny na skládce (skládkovné)</t>
  </si>
  <si>
    <t>t</t>
  </si>
  <si>
    <t>-1088264288</t>
  </si>
  <si>
    <t>Uložení sypaniny poplatek za uložení sypaniny na skládce ( skládkovné )</t>
  </si>
  <si>
    <t>86,464*1,8</t>
  </si>
  <si>
    <t>16</t>
  </si>
  <si>
    <t>174101101</t>
  </si>
  <si>
    <t>Zásyp jam, šachet rýh nebo kolem objektů sypaninou se zhutněním</t>
  </si>
  <si>
    <t>1382199091</t>
  </si>
  <si>
    <t>Zásyp sypaninou z jakékoliv horniny s uložením výkopku ve vrstvách se zhutněním jam, šachet, rýh nebo kolem objektů v těchto vykopávkách</t>
  </si>
  <si>
    <t>"odpočet lože a obsypu" -2,7-0,6</t>
  </si>
  <si>
    <t>17</t>
  </si>
  <si>
    <t>181951102</t>
  </si>
  <si>
    <t>Úprava pláně v hornině tř. 1 až 4 se zhutněním</t>
  </si>
  <si>
    <t>-313787666</t>
  </si>
  <si>
    <t>Úprava pláně vyrovnáním výškových rozdílů v hornině tř. 1 až 4 se zhutněním</t>
  </si>
  <si>
    <t>"nová vozovka" (142,2+33,4+13,8)*1</t>
  </si>
  <si>
    <t>18</t>
  </si>
  <si>
    <t>175151101</t>
  </si>
  <si>
    <t>Obsypání potrubí strojně sypaninou bez prohození, uloženou do 3 m</t>
  </si>
  <si>
    <t>-1038961875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</si>
  <si>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</si>
  <si>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"přípojky vpustí"10*0,6*0,45</t>
  </si>
  <si>
    <t>19</t>
  </si>
  <si>
    <t>M</t>
  </si>
  <si>
    <t>583313450</t>
  </si>
  <si>
    <t>kamenivo těžené drobné frakce 0-4</t>
  </si>
  <si>
    <t>-1736451156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</si>
  <si>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0-4  tříděná</t>
  </si>
  <si>
    <t>2,7*1,9</t>
  </si>
  <si>
    <t>20</t>
  </si>
  <si>
    <t>181301101</t>
  </si>
  <si>
    <t xml:space="preserve">Rozprostření a urovnání ornice , tl. vrstvy do 100 mm </t>
  </si>
  <si>
    <t>-2026254278</t>
  </si>
  <si>
    <t>Rozprostření a urovnání ornice v rovině nebo ve svahu sklonu do 1:5 při souvislé ploše do 500 m2, tl. vrstvy do 100 mm</t>
  </si>
  <si>
    <t>"v místech bouraných povrchů" 4+6+2+2</t>
  </si>
  <si>
    <t>"podél nových obrubníků" 50</t>
  </si>
  <si>
    <t>181411121</t>
  </si>
  <si>
    <t>Založení lučního trávníku výsevem plochy do 1000 m2 v rovině a ve svahu do 1:5</t>
  </si>
  <si>
    <t>-1274553462</t>
  </si>
  <si>
    <t>Založení trávníku na půdě předem připravené plochy do 1000 m2 výsevem včetně utažení lučního v rovině nebo na svahu do 1:5</t>
  </si>
  <si>
    <t>22</t>
  </si>
  <si>
    <t>005724720</t>
  </si>
  <si>
    <t>Osiva pícnin směsi travní balení obvykle 25 kg technická - rovinná (10 kg)</t>
  </si>
  <si>
    <t>kg</t>
  </si>
  <si>
    <t>1340217448</t>
  </si>
  <si>
    <t>23</t>
  </si>
  <si>
    <t>185804312</t>
  </si>
  <si>
    <t>Zalití rostlin vodou plocha přes 20 m2</t>
  </si>
  <si>
    <t>-1384198142</t>
  </si>
  <si>
    <t>Zalití rostlin vodou plochy záhonů jednotlivě přes 20 m2</t>
  </si>
  <si>
    <t>24</t>
  </si>
  <si>
    <t>185804319</t>
  </si>
  <si>
    <t>Příplatek k zalití rostlin za zálivku do nádob</t>
  </si>
  <si>
    <t>481626422</t>
  </si>
  <si>
    <t>Zalití rostlin vodou Příplatek k cenám za zálivku nádob, nebo zvýšených záhonů do 100 m2 jednotlivě</t>
  </si>
  <si>
    <t>25</t>
  </si>
  <si>
    <t>111151112</t>
  </si>
  <si>
    <t>Pokosení trávníku parterového plochy do 1000 m2 s odvozem do 20 km ve svahu do 1:2</t>
  </si>
  <si>
    <t>-1041446000</t>
  </si>
  <si>
    <t>Pokosení trávníku při souvislé ploše do 1000 m2 parterového na svahu přes 1:5 do 1:2</t>
  </si>
  <si>
    <t>26</t>
  </si>
  <si>
    <t>212752213</t>
  </si>
  <si>
    <t>Trativod z drenážních trubek plastových flexibilních D do 160 mm včetně lože otevřený výkop</t>
  </si>
  <si>
    <t>1403081890</t>
  </si>
  <si>
    <t>"nová vozovka"35</t>
  </si>
  <si>
    <t>"mezi vozovkou a parkovištěm" 38+5</t>
  </si>
  <si>
    <t>Vodorovné konstrukce</t>
  </si>
  <si>
    <t>27</t>
  </si>
  <si>
    <t>451541111</t>
  </si>
  <si>
    <t>Lože pod potrubí, stoky a drobné objekty v otevřeném výkopu ze štěrkodrtě 0-63 mm</t>
  </si>
  <si>
    <t>-1191371427</t>
  </si>
  <si>
    <t>"přípojky vpustí"10*0,6*0,1</t>
  </si>
  <si>
    <t>Komunikace</t>
  </si>
  <si>
    <t>28</t>
  </si>
  <si>
    <t>564851111</t>
  </si>
  <si>
    <t>Podklad ze štěrkodrtě ŠD 0/32 tl 150 mm</t>
  </si>
  <si>
    <t>1612051114</t>
  </si>
  <si>
    <t>Podklad ze štěrkodrti ŠD s rozprostřením a zhutněním, po zhutnění tl. 150 mm</t>
  </si>
  <si>
    <t>"nová vozovka" 142,2+33,0+14</t>
  </si>
  <si>
    <t>29</t>
  </si>
  <si>
    <t>564851111a</t>
  </si>
  <si>
    <t>Podklad ze štěrkodrtě ŠD 0/63 tl 150 mm</t>
  </si>
  <si>
    <t>-1166300617</t>
  </si>
  <si>
    <t>30</t>
  </si>
  <si>
    <t>565125121</t>
  </si>
  <si>
    <t>Asfaltový beton vrstva podkladní ACP 16 (obalované kamenivo OKS) tl 40 mm š přes 3 m</t>
  </si>
  <si>
    <t>770267857</t>
  </si>
  <si>
    <t>Asfaltový beton vrstva podkladní ACP 16 (obalované kamenivo střednězrnné - OKS) s rozprostřením a zhutněním v pruhu šířky přes 3 m, po zhutnění tl. 40 mm</t>
  </si>
  <si>
    <t>"vozovka" 250</t>
  </si>
  <si>
    <t>31</t>
  </si>
  <si>
    <t>565155121</t>
  </si>
  <si>
    <t>Asfaltový beton vrstva podkladní ACP 16 (obalované kamenivo OKS) tl 70 mm š přes 3 m</t>
  </si>
  <si>
    <t>1325038317</t>
  </si>
  <si>
    <t>Asfaltový beton vrstva podkladní ACP 16 (obalované kamenivo střednězrnné - OKS) s rozprostřením a zhutněním v pruhu šířky přes 3 m, po zhutnění tl. 70 mm</t>
  </si>
  <si>
    <t>"nová vozovka" 142,2</t>
  </si>
  <si>
    <t>32</t>
  </si>
  <si>
    <t>567120114</t>
  </si>
  <si>
    <t>Podklad ze směsi stmelené cementem SC C 1,5/2,0 (SC II) tl 150 mm</t>
  </si>
  <si>
    <t>1154057442</t>
  </si>
  <si>
    <t>Podklad ze směsi stmelené cementem SC bez dilatačních spár, s rozprostřením a zhutněním SC C 1,5/2,0 (SC II), po zhutnění tl. 150 mm</t>
  </si>
  <si>
    <t>33</t>
  </si>
  <si>
    <t>573111111</t>
  </si>
  <si>
    <t>Postřik živičný infiltrační s posypem z asfaltu množství 0,60 kg/m2</t>
  </si>
  <si>
    <t>740084833</t>
  </si>
  <si>
    <t>34</t>
  </si>
  <si>
    <t>573211111</t>
  </si>
  <si>
    <t>Postřik živičný spojovací bez posypu kamenivem z asfaltu silničního, v množství od 0,50 do 0,70 kg/m2</t>
  </si>
  <si>
    <t>-880236601</t>
  </si>
  <si>
    <t>250</t>
  </si>
  <si>
    <t>35</t>
  </si>
  <si>
    <t>577134121</t>
  </si>
  <si>
    <t>Asfaltový beton vrstva obrusná ACO 11 (ABS) tř. I tl 40 mm š přes 3 m z nemodifikovaného asfaltu</t>
  </si>
  <si>
    <t>-357976572</t>
  </si>
  <si>
    <t>Asfaltový beton vrstva obrusná ACO 11 (ABS) s rozprostřením a se zhutněním z nemodifikovaného asfaltu v pruhu šířky přes 3 m tř. I, po zhutnění tl. 40 mm</t>
  </si>
  <si>
    <t>36</t>
  </si>
  <si>
    <t>596211113</t>
  </si>
  <si>
    <t>Kladení zámkové dlažby komunikací pro pěší tl 60 mm skupiny A pl přes 300 m2</t>
  </si>
  <si>
    <t>-394191028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</si>
  <si>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</si>
  <si>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37</t>
  </si>
  <si>
    <t>592451220</t>
  </si>
  <si>
    <t>dlažba zámková PROMENÁDA 20x10x6 cm šedá</t>
  </si>
  <si>
    <t>-485301096</t>
  </si>
  <si>
    <t>dlažba skladebná betonová hladká 20x10x8 cm šedá</t>
  </si>
  <si>
    <t>38</t>
  </si>
  <si>
    <t>592451190</t>
  </si>
  <si>
    <t>dlažba zámková PROMENÁDA slepecká 20x10x6 cm barevná</t>
  </si>
  <si>
    <t>958832693</t>
  </si>
  <si>
    <t>39</t>
  </si>
  <si>
    <t>596211211</t>
  </si>
  <si>
    <t>Kladení zámkové dlažby komunikací pro pěší tl 80 mm skupiny A pl do 100 m2</t>
  </si>
  <si>
    <t>-266900749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</si>
  <si>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</si>
  <si>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40</t>
  </si>
  <si>
    <t>592451230</t>
  </si>
  <si>
    <t>dlažba zámková PROMENÁDA 20x10x8 cm barevná</t>
  </si>
  <si>
    <t>-186920675</t>
  </si>
  <si>
    <t>dlažba skladebná betonová hladká 20x10x8 cm barevná</t>
  </si>
  <si>
    <t>41</t>
  </si>
  <si>
    <t>592451190a</t>
  </si>
  <si>
    <t>dlažba zámková PROMENÁDA slepecká 20x10x8 cm barevná</t>
  </si>
  <si>
    <t>1495049512</t>
  </si>
  <si>
    <t>42</t>
  </si>
  <si>
    <t>596211212</t>
  </si>
  <si>
    <t>Kladení zámkové dlažby komunikací pro pěší tl 80 mm skupiny A pl do 300 m2</t>
  </si>
  <si>
    <t>431966662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</si>
  <si>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</si>
  <si>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"parkoviště"180</t>
  </si>
  <si>
    <t>43</t>
  </si>
  <si>
    <t>592452820</t>
  </si>
  <si>
    <t>dlažba BEST-Kroso 210/140/80mm přírodní</t>
  </si>
  <si>
    <t>-438620505</t>
  </si>
  <si>
    <t>dlažba zámková BEST Kroso přírodní</t>
  </si>
  <si>
    <t>180*1,03</t>
  </si>
  <si>
    <t>Trubní vedení</t>
  </si>
  <si>
    <t>44</t>
  </si>
  <si>
    <t>871313121</t>
  </si>
  <si>
    <t>Montáž kanalizačního potrubí z PVC těsněné gumovým kroužkem otevřený výkop sklon do 20 % DN 160</t>
  </si>
  <si>
    <t>-2138026443</t>
  </si>
  <si>
    <t>Montáž kanalizačního potrubí z plastů z tvrdého PVC těsněných gumovým kroužkem v otevřeném výkopu ve sklonu do 20 % DN 160</t>
  </si>
  <si>
    <t>"posun uličních vpustí" 3+2+3+2</t>
  </si>
  <si>
    <t>45</t>
  </si>
  <si>
    <t>286114600</t>
  </si>
  <si>
    <t>trubka kanalizace plastová KGEM-160x1000 mm SN8</t>
  </si>
  <si>
    <t>kus</t>
  </si>
  <si>
    <t>292130428</t>
  </si>
  <si>
    <t>trubka kanalizační plastová PVC KG DN 160x1000 mm SN 8</t>
  </si>
  <si>
    <t>46</t>
  </si>
  <si>
    <t>877313123</t>
  </si>
  <si>
    <t>Montáž tvarovek jednoosých na potrubí z trub z PVC těsněných kroužkem otevřený výkop DN 150</t>
  </si>
  <si>
    <t>1236746588</t>
  </si>
  <si>
    <t>47</t>
  </si>
  <si>
    <t>286 inf.06</t>
  </si>
  <si>
    <t>potrubí kanaliz koleno 45° PVC SN-8 DN-150</t>
  </si>
  <si>
    <t>-1150408068</t>
  </si>
  <si>
    <t>potrubí kanaliz koleno 45° PVC SN-12 DN-150</t>
  </si>
  <si>
    <t>48</t>
  </si>
  <si>
    <t>895941111</t>
  </si>
  <si>
    <t>Zřízení vpusti kanalizační uliční z betonových dílců typ UV-50 normální</t>
  </si>
  <si>
    <t>-738123379</t>
  </si>
  <si>
    <t>49</t>
  </si>
  <si>
    <t>592238200</t>
  </si>
  <si>
    <t xml:space="preserve">Prefabrikáty pro uliční vpusti betonové a železobetonové TBV-Q 500/290 K /skruž/   29 x 50 x 5</t>
  </si>
  <si>
    <t>-1492173020</t>
  </si>
  <si>
    <t>50</t>
  </si>
  <si>
    <t>592238210</t>
  </si>
  <si>
    <t>Prefabrikáty pro uliční vpusti betonové a železobetonové TBV-Q 660/180 /prstenec/ 18 x 66 x 10</t>
  </si>
  <si>
    <t>-1397552755</t>
  </si>
  <si>
    <t>51</t>
  </si>
  <si>
    <t>592238220</t>
  </si>
  <si>
    <t xml:space="preserve">Prefabrikáty pro uliční vpusti betonové a železobetonové TBV-Q 500/626 VD /dno/   62,6 x 49,5 x 5</t>
  </si>
  <si>
    <t>-1521192434</t>
  </si>
  <si>
    <t>52</t>
  </si>
  <si>
    <t>592238240</t>
  </si>
  <si>
    <t>Prefabrikáty pro uliční vpusti betonové a železobetonové TBV-Q 500/590/200 V /skruž/ 59 x 50 x 5</t>
  </si>
  <si>
    <t>-721336601</t>
  </si>
  <si>
    <t>53</t>
  </si>
  <si>
    <t>592238250</t>
  </si>
  <si>
    <t xml:space="preserve">Prefabrikáty pro uliční vpusti betonové a železobetonové TBV-Q 500/290 /skruž/           29 x 50 x 5</t>
  </si>
  <si>
    <t>-1128659761</t>
  </si>
  <si>
    <t>54</t>
  </si>
  <si>
    <t>592238740</t>
  </si>
  <si>
    <t>koš pozink. C3 DIN 4052, vysoký, pro rám vpusti</t>
  </si>
  <si>
    <t>-782477002</t>
  </si>
  <si>
    <t>Prefabrikáty pro uliční vpusti dílce betonové pro uliční vpusti vpusť dešťová uliční s rámem koš pozink. C3 DIN 4052, vysoký, rám 500/300</t>
  </si>
  <si>
    <t>55</t>
  </si>
  <si>
    <t>899202211</t>
  </si>
  <si>
    <t>Demontáž mříží litinových včetně rámů,a vybourání vpusti</t>
  </si>
  <si>
    <t>-315211542</t>
  </si>
  <si>
    <t>Demontáž mříží litinových včetně rámů, hmotnosti jednotlivě přes 50 do 100 Kg</t>
  </si>
  <si>
    <t>56</t>
  </si>
  <si>
    <t>899203111</t>
  </si>
  <si>
    <t>Osazení mříží litinových včetně rámů a košů na bahno hmotnosti jednotlivě přes 100 do 150 kg</t>
  </si>
  <si>
    <t>-1692552382</t>
  </si>
  <si>
    <t>57</t>
  </si>
  <si>
    <t>592238780</t>
  </si>
  <si>
    <t>mříž M1 D400 DIN 19583-13, 500/500 mm</t>
  </si>
  <si>
    <t>-1295058411</t>
  </si>
  <si>
    <t>mříž vtoková pro uliční vpusti 500/500 mm</t>
  </si>
  <si>
    <t>58</t>
  </si>
  <si>
    <t>899231111</t>
  </si>
  <si>
    <t>Výšková úprava uličního vstupu nebo vpusti do 200 mm zvýšením mříže</t>
  </si>
  <si>
    <t>36622206</t>
  </si>
  <si>
    <t>59</t>
  </si>
  <si>
    <t>899431111</t>
  </si>
  <si>
    <t>Výšková úprava uličního vstupu nebo vpusti do 200 mm zvýšením krycího hrnce, šoupěte nebo hydrantu</t>
  </si>
  <si>
    <t>-1892209879</t>
  </si>
  <si>
    <t>Výšková úprava uličního vstupu nebo vpusti do 200 mm zvýšením krycího hrnce, šoupěte nebo hydrantu bez úpravy armatur</t>
  </si>
  <si>
    <t>60</t>
  </si>
  <si>
    <t>R 17</t>
  </si>
  <si>
    <t>napojení potrubí do stávajícího potrubí sedl. tvarovkou</t>
  </si>
  <si>
    <t>-394528755</t>
  </si>
  <si>
    <t>napojení potrubí do stávající šachty</t>
  </si>
  <si>
    <t>Ostatní konstrukce a práce, bourání</t>
  </si>
  <si>
    <t>61</t>
  </si>
  <si>
    <t>914111111.1</t>
  </si>
  <si>
    <t>Montáž svislé dopravní značky základní velikosti do 1 m2 objímkami na sloupky nebo konzoly</t>
  </si>
  <si>
    <t>1399169000</t>
  </si>
  <si>
    <t>62</t>
  </si>
  <si>
    <t>404442310</t>
  </si>
  <si>
    <t>značka svislá reflexní AL- NK 500 x 500 mm</t>
  </si>
  <si>
    <t>1600277164</t>
  </si>
  <si>
    <t xml:space="preserve">Výrobky a zabezpečovací prvky pro zařízení silniční značky dopravní svislé FeZn  plech FeZn AL     plech Al NK, 3M   povrchová úprava reflexní fólií tř.1 čtvercové značky P2, P3, P8, IP1-7,IP10,E1,E2,E6,E9,E10,E12,IJ4 500 x 500 mm AL- NK reflexní tř.1</t>
  </si>
  <si>
    <t>63</t>
  </si>
  <si>
    <t>404452560</t>
  </si>
  <si>
    <t>upínací svorka na sloupek US 60</t>
  </si>
  <si>
    <t>-1145263304</t>
  </si>
  <si>
    <t>upínací svorka na sloupek D 60 mm</t>
  </si>
  <si>
    <t>64</t>
  </si>
  <si>
    <t>404452530</t>
  </si>
  <si>
    <t>víčko plastové na sloupek 60</t>
  </si>
  <si>
    <t>-428981606</t>
  </si>
  <si>
    <t>65</t>
  </si>
  <si>
    <t>914511112</t>
  </si>
  <si>
    <t>Montáž sloupku dopravních značek délky do 3,5 m s betonovým základem a patkou</t>
  </si>
  <si>
    <t>-1728425623</t>
  </si>
  <si>
    <t>Montáž sloupku dopravních značek délky do 3,5 m do hliníkové patky</t>
  </si>
  <si>
    <t>66</t>
  </si>
  <si>
    <t>404452300</t>
  </si>
  <si>
    <t>sloupek Zn 70 - 350</t>
  </si>
  <si>
    <t>-995659914</t>
  </si>
  <si>
    <t>výrobky a tabule orientační pro návěstí a zabezpečovací zařízení silniční značky dopravní svislé sloupky Zn 70 - 350</t>
  </si>
  <si>
    <t>67</t>
  </si>
  <si>
    <t>915111111</t>
  </si>
  <si>
    <t>Vodorovné dopravní značení šířky 125 mm bílou barvou dělící čáry souvislé</t>
  </si>
  <si>
    <t>-1447152745</t>
  </si>
  <si>
    <t>14*4,5</t>
  </si>
  <si>
    <t>68</t>
  </si>
  <si>
    <t>915611111</t>
  </si>
  <si>
    <t>Předznačení vodorovného liniového značení</t>
  </si>
  <si>
    <t>914950669</t>
  </si>
  <si>
    <t>69</t>
  </si>
  <si>
    <t>916131113</t>
  </si>
  <si>
    <t>Osazení silničního obrubníku betonového ležatého s boční opěrou do lože z betonu prostého</t>
  </si>
  <si>
    <t>-1626585699</t>
  </si>
  <si>
    <t>Osazení silničního obrubníku betonového se zřízením lože, s vyplněním a zatřením spár cementovou maltou ležatého s boční opěrou z betonu prostého tř. C 12/15, do lože z betonu prostého téže značky</t>
  </si>
  <si>
    <t>"Mezi vozovkou a parkovištěm" 38</t>
  </si>
  <si>
    <t>70</t>
  </si>
  <si>
    <t>592174680</t>
  </si>
  <si>
    <t>obrubník betonový silniční nájezdový Standard 100x15x15 cm</t>
  </si>
  <si>
    <t>65639498</t>
  </si>
  <si>
    <t>38*1,01</t>
  </si>
  <si>
    <t>71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</si>
  <si>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</si>
  <si>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</si>
  <si>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2100145041</t>
  </si>
  <si>
    <t>"vlevo" (4+17+23)*1,0</t>
  </si>
  <si>
    <t>"vpravo"(50,4+2,7+2,4)*1,0</t>
  </si>
  <si>
    <t>72</t>
  </si>
  <si>
    <t>592174530</t>
  </si>
  <si>
    <t>obrubník betonový chodníkový ABO 010-19 100x15x25 cm, přímý</t>
  </si>
  <si>
    <t>-1947955760</t>
  </si>
  <si>
    <t>obrubník betonový chodníkový přímý 100x15x25 cm</t>
  </si>
  <si>
    <t>"vlevo" (4+17+23)*1,01</t>
  </si>
  <si>
    <t>"vpravo"(50,4+2,7+2,4)*1,01</t>
  </si>
  <si>
    <t>73</t>
  </si>
  <si>
    <t>592174690</t>
  </si>
  <si>
    <t>obrubník betonový silniční přechodový L + P Standard 100x15x15-25 cm</t>
  </si>
  <si>
    <t>-1046522164</t>
  </si>
  <si>
    <t>74</t>
  </si>
  <si>
    <t>916331112</t>
  </si>
  <si>
    <t>Osazení zahradního obrubníku betonového do lože z betonu s boční opěrou</t>
  </si>
  <si>
    <t>155015302</t>
  </si>
  <si>
    <t>3,4*2</t>
  </si>
  <si>
    <t>75</t>
  </si>
  <si>
    <t>592172120</t>
  </si>
  <si>
    <t>obrubník betonový zahradní ABO 020-19 šedý 100 x 5 x 20 cm</t>
  </si>
  <si>
    <t>-141820354</t>
  </si>
  <si>
    <t xml:space="preserve">Obrubníky betonové a železobetonové obrubníky zahradní Granitoid ABO 020-19  šedá        100 x 5 x 20</t>
  </si>
  <si>
    <t>6,8*1,01</t>
  </si>
  <si>
    <t>76</t>
  </si>
  <si>
    <t>919731122</t>
  </si>
  <si>
    <t>Zarovnání styčné plochy podkladu nebo krytu živičného tl do 100 mm</t>
  </si>
  <si>
    <t>-1951712014</t>
  </si>
  <si>
    <t>Zarovnání styčné plochy podkladu nebo krytu podél vybourané části komunikace nebo zpevněné plochy živičné tl. přes 50 do 100 mm</t>
  </si>
  <si>
    <t>77</t>
  </si>
  <si>
    <t>919735113</t>
  </si>
  <si>
    <t>Řezání stávajícího živičného krytu hl do 150 mm</t>
  </si>
  <si>
    <t>-1295083059</t>
  </si>
  <si>
    <t>Řezání stávajícího živičného krytu nebo podkladu hloubky přes 100 do 150 mm</t>
  </si>
  <si>
    <t>"Napojení na stáv. vozovku" 14+14</t>
  </si>
  <si>
    <t>78</t>
  </si>
  <si>
    <t>599142111</t>
  </si>
  <si>
    <t>Úprava zálivky dilatačních nebo pracovních spár v cementobetonovém krytu hl do 40 mm š do 40 mm</t>
  </si>
  <si>
    <t>-2098531440</t>
  </si>
  <si>
    <t>79</t>
  </si>
  <si>
    <t>966006132</t>
  </si>
  <si>
    <t>Odstranění značek dopravních nebo orientačních se sloupky s betonovými patkami</t>
  </si>
  <si>
    <t>1586676218</t>
  </si>
  <si>
    <t>Odstranění dopravních nebo orientačních značek se sloupkem s uložením hmot na vzdálenost do 20 m nebo s naložením na dopravní prostředek, se zásypem jam a jeho zhutněním s betonovou patkou</t>
  </si>
  <si>
    <t>80</t>
  </si>
  <si>
    <t>pol.145</t>
  </si>
  <si>
    <t>uložení spoj. kabelu do kabelových žlabů bet.</t>
  </si>
  <si>
    <t>-1464097480</t>
  </si>
  <si>
    <t>81</t>
  </si>
  <si>
    <t>Pol27</t>
  </si>
  <si>
    <t>25 Výkop drážky 35x80 cm pro kabel</t>
  </si>
  <si>
    <t>1431324790</t>
  </si>
  <si>
    <t>82</t>
  </si>
  <si>
    <t>Pol29</t>
  </si>
  <si>
    <t>27 Výkop jámy pro stožár 50x50x80 cm</t>
  </si>
  <si>
    <t>ks</t>
  </si>
  <si>
    <t>1590051852</t>
  </si>
  <si>
    <t>83</t>
  </si>
  <si>
    <t>Pol31</t>
  </si>
  <si>
    <t>29 Zahrnutí drážky vč. hutnění</t>
  </si>
  <si>
    <t>-846418175</t>
  </si>
  <si>
    <t>84</t>
  </si>
  <si>
    <t>Pol37</t>
  </si>
  <si>
    <t>35 Výchozí revize</t>
  </si>
  <si>
    <t>-388793894</t>
  </si>
  <si>
    <t>85</t>
  </si>
  <si>
    <t>Pol1</t>
  </si>
  <si>
    <t>1 Kabel AYKY 4x16 mm2</t>
  </si>
  <si>
    <t>1716658474</t>
  </si>
  <si>
    <t>86</t>
  </si>
  <si>
    <t>Pol4</t>
  </si>
  <si>
    <t>4 Chránička KOPOFLEX 63</t>
  </si>
  <si>
    <t>704178048</t>
  </si>
  <si>
    <t>87</t>
  </si>
  <si>
    <t>Pol6</t>
  </si>
  <si>
    <t>6 Folie výstražná červená š. 17,5 cm</t>
  </si>
  <si>
    <t>428541740</t>
  </si>
  <si>
    <t>88</t>
  </si>
  <si>
    <t>Pol12</t>
  </si>
  <si>
    <t>12 svorka na uzemění</t>
  </si>
  <si>
    <t>2020935894</t>
  </si>
  <si>
    <t>89</t>
  </si>
  <si>
    <t>Pol14</t>
  </si>
  <si>
    <t>14 Směs betonová tř. 01</t>
  </si>
  <si>
    <t>-949288239</t>
  </si>
  <si>
    <t>90</t>
  </si>
  <si>
    <t>Pol18</t>
  </si>
  <si>
    <t>18 Drát FeZn 10 mm</t>
  </si>
  <si>
    <t>1695978118</t>
  </si>
  <si>
    <t>91</t>
  </si>
  <si>
    <t>Pol8</t>
  </si>
  <si>
    <t>8 Zdroj výbojkový SHC 70W</t>
  </si>
  <si>
    <t>1039695258</t>
  </si>
  <si>
    <t>92</t>
  </si>
  <si>
    <t>Pol10</t>
  </si>
  <si>
    <t>10 Stožár ocelový bezpaticový KL 6,0/60</t>
  </si>
  <si>
    <t>891934347</t>
  </si>
  <si>
    <t>93</t>
  </si>
  <si>
    <t>Pol13</t>
  </si>
  <si>
    <t>13 Svorkovnice stožárová SV 9.10.5</t>
  </si>
  <si>
    <t>-638400547</t>
  </si>
  <si>
    <t>94</t>
  </si>
  <si>
    <t>Pol16</t>
  </si>
  <si>
    <t>16 Trubka kameninová (plastová) 700/150 mm</t>
  </si>
  <si>
    <t>1819845838</t>
  </si>
  <si>
    <t>95</t>
  </si>
  <si>
    <t>Pol17</t>
  </si>
  <si>
    <t>17 Plech ocelový 250x250x5 mm</t>
  </si>
  <si>
    <t>42110350</t>
  </si>
  <si>
    <t>96</t>
  </si>
  <si>
    <t>Pol21</t>
  </si>
  <si>
    <t>21 trubka ochranná panc 29</t>
  </si>
  <si>
    <t>2062582369</t>
  </si>
  <si>
    <t>97</t>
  </si>
  <si>
    <t>Pol24</t>
  </si>
  <si>
    <t>MONTÁŽ 65% Z CENY MATERIÁLU</t>
  </si>
  <si>
    <t>-1386000162</t>
  </si>
  <si>
    <t>99</t>
  </si>
  <si>
    <t>Přesun hmot</t>
  </si>
  <si>
    <t>98</t>
  </si>
  <si>
    <t>998225111</t>
  </si>
  <si>
    <t>Přesun hmot pro pozemní komunikace s krytem z kamene, monolitickým betonovým nebo živičným</t>
  </si>
  <si>
    <t>-985218692</t>
  </si>
  <si>
    <t>Přesun hmot pro komunikace s krytem z kameniva, monolitickým betonovým nebo živičným dopravní vzdálenost do 200 m jakékoliv délky objektu</t>
  </si>
  <si>
    <t>98.1</t>
  </si>
  <si>
    <t>Demolice</t>
  </si>
  <si>
    <t>358315114.1</t>
  </si>
  <si>
    <t>Bourání stoky kompletní nebo vybourání otvorů průřezové plochy do 4 m2 ve stokách ze zdiva z prostého betonu</t>
  </si>
  <si>
    <t>753232535</t>
  </si>
  <si>
    <t>"vybourání uličních vpustí" 4*0,4*0,4*3,14*1,5</t>
  </si>
  <si>
    <t>997</t>
  </si>
  <si>
    <t>Přesun sutě</t>
  </si>
  <si>
    <t>100</t>
  </si>
  <si>
    <t>997006512</t>
  </si>
  <si>
    <t>Vodorovná doprava suti na skládku s naložením na dopravní prostředek a složením přes 100 m do 1 km</t>
  </si>
  <si>
    <t>2052099368</t>
  </si>
  <si>
    <t>997006519</t>
  </si>
  <si>
    <t>Vodorovná doprava suti na skládku s naložením na dopravní prostředek a složením Příplatek k ceně za každý další i započatý 1 km</t>
  </si>
  <si>
    <t>-202387250</t>
  </si>
  <si>
    <t>203,743</t>
  </si>
  <si>
    <t>203,743*15 'Přepočtené koeficientem množství</t>
  </si>
  <si>
    <t>997221845</t>
  </si>
  <si>
    <t>Poplatek za uložení stavebního odpadu na skládce (skládkovné) z asfaltových povrchů</t>
  </si>
  <si>
    <t>1297810005</t>
  </si>
  <si>
    <t>997221855</t>
  </si>
  <si>
    <t>Poplatek za uložení odpadu z kameniva na skládce (skládkovné)</t>
  </si>
  <si>
    <t>180382944</t>
  </si>
  <si>
    <t>Poplatek za uložení stavebního odpadu na skládce (skládkovné) z kameniva</t>
  </si>
  <si>
    <t>203,743-110,826</t>
  </si>
  <si>
    <t>102 - rozšíření Jeřábové před č.p. 1352,1353</t>
  </si>
  <si>
    <t>111201101</t>
  </si>
  <si>
    <t>Odstranění křovin a stromů průměru kmene do 100 mm i s kořeny z celkové plochy do 1000 m2</t>
  </si>
  <si>
    <t>-802558191</t>
  </si>
  <si>
    <t>Odstranění křovin a stromů s odstraněním kořenů průměru kmene do 100 mm do sklonu terénu 1 : 5, při celkové ploše do 1 000 m2</t>
  </si>
  <si>
    <t>37*1,5</t>
  </si>
  <si>
    <t>162301501</t>
  </si>
  <si>
    <t>Vodorovné přemístění křovin do 5 km D kmene do 100 mm</t>
  </si>
  <si>
    <t>-172395777</t>
  </si>
  <si>
    <t>Vodorovné přemístění smýcených křovin do průměru kmene 100 mm na vzdálenost do 5 000 m</t>
  </si>
  <si>
    <t>111201401</t>
  </si>
  <si>
    <t>Spálení křovin a stromů průměru kmene do 100 mm</t>
  </si>
  <si>
    <t>1800317053</t>
  </si>
  <si>
    <t>Spálení odstraněných křovin a stromů na hromadách průměru kmene do 100 mm pro jakoukoliv plochu</t>
  </si>
  <si>
    <t>113106123</t>
  </si>
  <si>
    <t>Rozebrání dlažeb komunikací pro pěší ze zámkových dlaždic</t>
  </si>
  <si>
    <t>169711371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</si>
  <si>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</si>
  <si>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1371743113</t>
  </si>
  <si>
    <t>-2028382530</t>
  </si>
  <si>
    <t>"rozšíření asfaltu"35</t>
  </si>
  <si>
    <t>"pod parkovištěm"103</t>
  </si>
  <si>
    <t>113107181</t>
  </si>
  <si>
    <t>Odstranění podkladu pl přes 50 do 200 m2 živičných tl 50 mm</t>
  </si>
  <si>
    <t>1912485835</t>
  </si>
  <si>
    <t>Odstranění podkladů nebo krytů s přemístěním hmot na skládku na vzdálenost do 20 m nebo s naložením na dopravní prostředek v ploše jednotlivě přes 50 m2 do 200 m2 živičných, o tl. vrstvy do 50 mm</t>
  </si>
  <si>
    <t>113154254</t>
  </si>
  <si>
    <t>Frézování živičného krytu tl 100 mm pruh š 1 m pl do 1000 m2 s překážkami v trase</t>
  </si>
  <si>
    <t>-307708780</t>
  </si>
  <si>
    <t>Frézování živičného podkladu nebo krytu s naložením na dopravní prostředek plochy přes 500 do 1 000 m2 s překážkami v trase pruhu šířky do 1 m, tloušťky vrstvy 100 mm</t>
  </si>
  <si>
    <t>362</t>
  </si>
  <si>
    <t>-201414348</t>
  </si>
  <si>
    <t>4+36</t>
  </si>
  <si>
    <t>584603032</t>
  </si>
  <si>
    <t>-524455948</t>
  </si>
  <si>
    <t>37*1*0,1</t>
  </si>
  <si>
    <t>545642708</t>
  </si>
  <si>
    <t>"posun chodníku"43*0,8*(0,42-0,05-0,2-0,1)</t>
  </si>
  <si>
    <t>"rozšíření asfaltu"45*0,42</t>
  </si>
  <si>
    <t>1313819900</t>
  </si>
  <si>
    <t>"drenáže"31*0,4*0,4</t>
  </si>
  <si>
    <t>"přípojky vpustí"7*0,6*1,5</t>
  </si>
  <si>
    <t>-1145309748</t>
  </si>
  <si>
    <t>21,308+11,26</t>
  </si>
  <si>
    <t xml:space="preserve">"odpočet  zásypu"-3,99</t>
  </si>
  <si>
    <t>-1458820056</t>
  </si>
  <si>
    <t>1186122424</t>
  </si>
  <si>
    <t>28,578*1,8</t>
  </si>
  <si>
    <t>-332121880</t>
  </si>
  <si>
    <t>"odpočet lože a obsyp"-1,89-0,42</t>
  </si>
  <si>
    <t>-316076672</t>
  </si>
  <si>
    <t>7*0,6*0,45</t>
  </si>
  <si>
    <t>-497390965</t>
  </si>
  <si>
    <t>1,89*1,9</t>
  </si>
  <si>
    <t>Rozprostření a urovnání ornice , tl. vrstvy do 100 mm včetně pořízení ornice</t>
  </si>
  <si>
    <t>-570607994</t>
  </si>
  <si>
    <t>-588466392</t>
  </si>
  <si>
    <t>69974809</t>
  </si>
  <si>
    <t>37*0,15</t>
  </si>
  <si>
    <t>-429018378</t>
  </si>
  <si>
    <t>"posun chodníku"43*0,8</t>
  </si>
  <si>
    <t>-1505751155</t>
  </si>
  <si>
    <t>2061703730</t>
  </si>
  <si>
    <t>2138958023</t>
  </si>
  <si>
    <t>-554635396</t>
  </si>
  <si>
    <t>307666982</t>
  </si>
  <si>
    <t>7*0,6*0,1</t>
  </si>
  <si>
    <t>-518592211</t>
  </si>
  <si>
    <t>"rozšíření parkoviště"33</t>
  </si>
  <si>
    <t>-761432240</t>
  </si>
  <si>
    <t>51990780</t>
  </si>
  <si>
    <t>"opravovaná vozovka"223</t>
  </si>
  <si>
    <t>1691566343</t>
  </si>
  <si>
    <t>1120997806</t>
  </si>
  <si>
    <t>35+223</t>
  </si>
  <si>
    <t>1935278533</t>
  </si>
  <si>
    <t>223+35</t>
  </si>
  <si>
    <t>730660737</t>
  </si>
  <si>
    <t>596211112</t>
  </si>
  <si>
    <t>Kladení zámkové dlažby komunikací pro pěší tl 60 mm skupiny A pl do 300 m2</t>
  </si>
  <si>
    <t>96103797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</si>
  <si>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</si>
  <si>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132504035</t>
  </si>
  <si>
    <t>1052211692</t>
  </si>
  <si>
    <t>-1976171052</t>
  </si>
  <si>
    <t>"parkoviště"136</t>
  </si>
  <si>
    <t>1882107380</t>
  </si>
  <si>
    <t>136*1,01</t>
  </si>
  <si>
    <t>-704181365</t>
  </si>
  <si>
    <t>"přípojky vpustí"7</t>
  </si>
  <si>
    <t>1962943737</t>
  </si>
  <si>
    <t>7*1,01</t>
  </si>
  <si>
    <t>-1333862123</t>
  </si>
  <si>
    <t>1232113798</t>
  </si>
  <si>
    <t>-712995783</t>
  </si>
  <si>
    <t>274868727</t>
  </si>
  <si>
    <t>-1456647142</t>
  </si>
  <si>
    <t>-1024138301</t>
  </si>
  <si>
    <t>-1034780771</t>
  </si>
  <si>
    <t>-1017573747</t>
  </si>
  <si>
    <t>1903244173</t>
  </si>
  <si>
    <t>-1786531174</t>
  </si>
  <si>
    <t>-1111121624</t>
  </si>
  <si>
    <t>-1919525571</t>
  </si>
  <si>
    <t>-1937753230</t>
  </si>
  <si>
    <t>839298538</t>
  </si>
  <si>
    <t>1935776956</t>
  </si>
  <si>
    <t>-1141560764</t>
  </si>
  <si>
    <t>1741436880</t>
  </si>
  <si>
    <t>1143105564</t>
  </si>
  <si>
    <t>-1486222204</t>
  </si>
  <si>
    <t>-700302487</t>
  </si>
  <si>
    <t>-1952898620</t>
  </si>
  <si>
    <t>1878802870</t>
  </si>
  <si>
    <t>-133568893</t>
  </si>
  <si>
    <t>35+6*2+7,5</t>
  </si>
  <si>
    <t>915111115</t>
  </si>
  <si>
    <t>Vodorovné dopravní značení dělící čáry souvislé š 125 mm základní žlutá barva</t>
  </si>
  <si>
    <t>-891858908</t>
  </si>
  <si>
    <t>Vodorovné dopravní značení stříkané barvou dělící čára šířky 125 mm souvislá žlutá základní</t>
  </si>
  <si>
    <t>2*9</t>
  </si>
  <si>
    <t>1118035767</t>
  </si>
  <si>
    <t>54+18</t>
  </si>
  <si>
    <t>2038774038</t>
  </si>
  <si>
    <t>"mezi parkovištěm a vozovkou" 31</t>
  </si>
  <si>
    <t>-2094780839</t>
  </si>
  <si>
    <t>31*1,01</t>
  </si>
  <si>
    <t>692655585</t>
  </si>
  <si>
    <t>"levá strana"7+30+4</t>
  </si>
  <si>
    <t>-1426081732</t>
  </si>
  <si>
    <t>"levá strana"(7+30+4)*1,01</t>
  </si>
  <si>
    <t>-2022990297</t>
  </si>
  <si>
    <t>-954424661</t>
  </si>
  <si>
    <t>-1628977293</t>
  </si>
  <si>
    <t>1567890485</t>
  </si>
  <si>
    <t>1835609915</t>
  </si>
  <si>
    <t>309857656</t>
  </si>
  <si>
    <t>1517998180</t>
  </si>
  <si>
    <t>-1656458764</t>
  </si>
  <si>
    <t>449671269</t>
  </si>
  <si>
    <t>1129504746</t>
  </si>
  <si>
    <t>1665868485</t>
  </si>
  <si>
    <t>-1282567534</t>
  </si>
  <si>
    <t>-541300107</t>
  </si>
  <si>
    <t>1282745685</t>
  </si>
  <si>
    <t>1203362270</t>
  </si>
  <si>
    <t>-1723201783</t>
  </si>
  <si>
    <t>-251828047</t>
  </si>
  <si>
    <t>1386640822</t>
  </si>
  <si>
    <t>-1365161772</t>
  </si>
  <si>
    <t>-1948018230</t>
  </si>
  <si>
    <t>-1877375314</t>
  </si>
  <si>
    <t>-519442519</t>
  </si>
  <si>
    <t>1916981780</t>
  </si>
  <si>
    <t>-774260235</t>
  </si>
  <si>
    <t>"ulič. vpusti" 3,14*0,4*0,4*1,5*3</t>
  </si>
  <si>
    <t>-262953501</t>
  </si>
  <si>
    <t>1518193119</t>
  </si>
  <si>
    <t>145,866</t>
  </si>
  <si>
    <t>145,866*15 'Přepočtené koeficientem množství</t>
  </si>
  <si>
    <t>977419585</t>
  </si>
  <si>
    <t>1734242256</t>
  </si>
  <si>
    <t>145,866-92,672</t>
  </si>
  <si>
    <t>103 - rozšíření Nad Papežem a úpravy Jeřábové před MŠ</t>
  </si>
  <si>
    <t xml:space="preserve">    2 - Zakládání</t>
  </si>
  <si>
    <t xml:space="preserve">    3 - Svislé a kompletní konstrukce</t>
  </si>
  <si>
    <t>-457297598</t>
  </si>
  <si>
    <t>523466420</t>
  </si>
  <si>
    <t>-526591311</t>
  </si>
  <si>
    <t>130901121</t>
  </si>
  <si>
    <t>Bourání kcí v hloubených vykopávkách ze zdiva z betonu prostého ručně</t>
  </si>
  <si>
    <t>1509133132</t>
  </si>
  <si>
    <t>Bourání konstrukcí v hloubených vykopávkách - ručně z betonu prostého neprokládaného</t>
  </si>
  <si>
    <t>413314735</t>
  </si>
  <si>
    <t>686459201</t>
  </si>
  <si>
    <t>-1069434918</t>
  </si>
  <si>
    <t>122202202</t>
  </si>
  <si>
    <t>Odkopávky a prokopávky nezapažené pro silnice objemu do 1000 m3 v hornině tř. 3</t>
  </si>
  <si>
    <t>-115810806</t>
  </si>
  <si>
    <t>Odkopávky a prokopávky nezapažené pro silnice s přemístěním výkopku v příčných profilech na vzdálenost do 15 m nebo s naložením na dopravní prostředek v hornině tř. 3 přes 100 do 1 000 m3</t>
  </si>
  <si>
    <t>"rozšíření silnice" (49+25+75,5+20,4)*0,41</t>
  </si>
  <si>
    <t>"vjezdy" (4,6+1,6+1,6)*0,32</t>
  </si>
  <si>
    <t>-1380693404</t>
  </si>
  <si>
    <t>"drenáž" 70*0,4*0,4</t>
  </si>
  <si>
    <t>-1767655234</t>
  </si>
  <si>
    <t>72,155+20,2</t>
  </si>
  <si>
    <t>"odpočet zásypu"-5,7</t>
  </si>
  <si>
    <t>-465845330</t>
  </si>
  <si>
    <t>1511042689</t>
  </si>
  <si>
    <t>86,655*1,8</t>
  </si>
  <si>
    <t>-206865922</t>
  </si>
  <si>
    <t>"odpočet lože a obsyp"-2,7-0,6</t>
  </si>
  <si>
    <t>333566085</t>
  </si>
  <si>
    <t xml:space="preserve">"Přípojka  vpustí"10*0,6*0,45</t>
  </si>
  <si>
    <t>243269590</t>
  </si>
  <si>
    <t>390206766</t>
  </si>
  <si>
    <t>"podél plotu" 100*0,5</t>
  </si>
  <si>
    <t>-602928486</t>
  </si>
  <si>
    <t>-477878071</t>
  </si>
  <si>
    <t>50*0,015</t>
  </si>
  <si>
    <t>1209927947</t>
  </si>
  <si>
    <t>"rozšíření silnice" (49+25+75,5+20,4)*1</t>
  </si>
  <si>
    <t>"vjezdy" (4,6+1,6+1,6)*1</t>
  </si>
  <si>
    <t>227683670</t>
  </si>
  <si>
    <t>-437816155</t>
  </si>
  <si>
    <t>916745650</t>
  </si>
  <si>
    <t>998913625</t>
  </si>
  <si>
    <t>Zakládání</t>
  </si>
  <si>
    <t>274321511</t>
  </si>
  <si>
    <t>Základové pasy ze ŽB bez zvýšených nároků na prostředí tř. C 25/30</t>
  </si>
  <si>
    <t>1860376331</t>
  </si>
  <si>
    <t>Základy z betonu železového (bez výztuže) pasy z betonu bez zvýšených nároků na prostředí tř. C 25/30</t>
  </si>
  <si>
    <t>Svislé a kompletní konstrukce</t>
  </si>
  <si>
    <t>311113112</t>
  </si>
  <si>
    <t>Nosná zeď tl do 200 mm z hladkých tvárnic ztraceného bednění včetně výplně z betonu tř. C 8/10</t>
  </si>
  <si>
    <t>1479087448</t>
  </si>
  <si>
    <t>Nadzákladové zdi z tvárnic ztraceného bednění hladkých, včetně výplně z betonu třídy C 8/10, tloušťky zdiva přes 150 do 200 mm</t>
  </si>
  <si>
    <t>311361821</t>
  </si>
  <si>
    <t>Výztuž nosných zdí betonářskou ocelí 10 505</t>
  </si>
  <si>
    <t>1628115985</t>
  </si>
  <si>
    <t>Výztuž nadzákladových zdí nosných svislých nebo odkloněných od svislice, rovných nebo oblých z betonářské oceli 10 505 (R) nebo BSt 500</t>
  </si>
  <si>
    <t>R330</t>
  </si>
  <si>
    <t>demontáž a montáž plotových dílců</t>
  </si>
  <si>
    <t>712248711</t>
  </si>
  <si>
    <t>2075653502</t>
  </si>
  <si>
    <t>1717999049</t>
  </si>
  <si>
    <t>"rozšíření vozovky" 49+25+75,5+20,4</t>
  </si>
  <si>
    <t>229625720</t>
  </si>
  <si>
    <t>564861111</t>
  </si>
  <si>
    <t>Podklad ze štěrkodrtě ŠD tl 200 mm</t>
  </si>
  <si>
    <t>-12082771</t>
  </si>
  <si>
    <t>Podklad ze štěrkodrti ŠD s rozprostřením a zhutněním, po zhutnění tl. 200 mm</t>
  </si>
  <si>
    <t>"vjezdy"4,4+1,6+1,6</t>
  </si>
  <si>
    <t>-1227846825</t>
  </si>
  <si>
    <t>"asfalt. vozovka" 561</t>
  </si>
  <si>
    <t>1316802548</t>
  </si>
  <si>
    <t>-269567788</t>
  </si>
  <si>
    <t>-1059180072</t>
  </si>
  <si>
    <t>"rozšíření vozovky"( 49+25+75,5+20,4)*2</t>
  </si>
  <si>
    <t>1182166352</t>
  </si>
  <si>
    <t>-1305382485</t>
  </si>
  <si>
    <t>1301401711</t>
  </si>
  <si>
    <t>1438765924</t>
  </si>
  <si>
    <t>596211210</t>
  </si>
  <si>
    <t>Kladení zámkové dlažby komunikací pro pěší tl 80 mm skupiny A pl do 50 m2</t>
  </si>
  <si>
    <t>-991944408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</si>
  <si>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</si>
  <si>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-1983199965</t>
  </si>
  <si>
    <t>7,6*1,03</t>
  </si>
  <si>
    <t>703621083</t>
  </si>
  <si>
    <t>"přípojky vpustí" 5+5</t>
  </si>
  <si>
    <t>579794538</t>
  </si>
  <si>
    <t>1324439582</t>
  </si>
  <si>
    <t>525942175</t>
  </si>
  <si>
    <t>1882238991</t>
  </si>
  <si>
    <t>-1479878424</t>
  </si>
  <si>
    <t>-1178116518</t>
  </si>
  <si>
    <t>-1918375058</t>
  </si>
  <si>
    <t>-1856740599</t>
  </si>
  <si>
    <t>536228173</t>
  </si>
  <si>
    <t>-355668954</t>
  </si>
  <si>
    <t>-821904931</t>
  </si>
  <si>
    <t>1191040315</t>
  </si>
  <si>
    <t>-240799112</t>
  </si>
  <si>
    <t>-925738693</t>
  </si>
  <si>
    <t>935932112</t>
  </si>
  <si>
    <t>Osazení odvodňovacího plastového žlabu s krycím roštem šířky přes 200 mm</t>
  </si>
  <si>
    <t>1462032290</t>
  </si>
  <si>
    <t>Osazení odvodňovacího žlabu plastového s krycím roštem šířky přes 200 mm</t>
  </si>
  <si>
    <t>R 150</t>
  </si>
  <si>
    <t xml:space="preserve">odvodňovací žlab  s litinovou mříží pojezdový včetně vpusti</t>
  </si>
  <si>
    <t>-445619404</t>
  </si>
  <si>
    <t>-1323379161</t>
  </si>
  <si>
    <t>-521392280</t>
  </si>
  <si>
    <t>270537834</t>
  </si>
  <si>
    <t>-2076133148</t>
  </si>
  <si>
    <t>1542796945</t>
  </si>
  <si>
    <t>-1706551917</t>
  </si>
  <si>
    <t>1863030387</t>
  </si>
  <si>
    <t>-1246120841</t>
  </si>
  <si>
    <t>1157256288</t>
  </si>
  <si>
    <t>11+29+17+15+33+12*2</t>
  </si>
  <si>
    <t>849151888</t>
  </si>
  <si>
    <t>37+5</t>
  </si>
  <si>
    <t>673804785</t>
  </si>
  <si>
    <t>129+42</t>
  </si>
  <si>
    <t>1885457572</t>
  </si>
  <si>
    <t>2,5+3,4</t>
  </si>
  <si>
    <t>-324856479</t>
  </si>
  <si>
    <t>5,9*1,01</t>
  </si>
  <si>
    <t>2101569657</t>
  </si>
  <si>
    <t>"pravá str."5+14+22,5+25,8+17+31,2</t>
  </si>
  <si>
    <t>-1618433705</t>
  </si>
  <si>
    <t>115,5*1,01</t>
  </si>
  <si>
    <t>"odpočet přechod" 6*-1,01</t>
  </si>
  <si>
    <t>1393812885</t>
  </si>
  <si>
    <t>1849226846</t>
  </si>
  <si>
    <t>-1561503243</t>
  </si>
  <si>
    <t>811534147</t>
  </si>
  <si>
    <t>-1215172461</t>
  </si>
  <si>
    <t>-2087720467</t>
  </si>
  <si>
    <t>1741521711</t>
  </si>
  <si>
    <t>-631547061</t>
  </si>
  <si>
    <t>701006457</t>
  </si>
  <si>
    <t>152,226</t>
  </si>
  <si>
    <t>152,226*15 'Přepočtené koeficientem množství</t>
  </si>
  <si>
    <t>1463736228</t>
  </si>
  <si>
    <t>-1631038291</t>
  </si>
  <si>
    <t>152,226-143,616</t>
  </si>
  <si>
    <t>104 - úprava park. před MŠ v Jeřábové</t>
  </si>
  <si>
    <t>113106121</t>
  </si>
  <si>
    <t>Rozebrání dlažeb komunikací pro pěší z betonových nebo kamenných dlaždic</t>
  </si>
  <si>
    <t>-235501370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</si>
  <si>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</si>
  <si>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1345413908</t>
  </si>
  <si>
    <t>"pod budoucím parkovištěm"77</t>
  </si>
  <si>
    <t>1393895171</t>
  </si>
  <si>
    <t>113154124</t>
  </si>
  <si>
    <t>Frézování živičného krytu tl 100 mm pruh š 1 m pl do 500 m2 bez překážek v trase</t>
  </si>
  <si>
    <t>-655364599</t>
  </si>
  <si>
    <t>Frézování živičného podkladu nebo krytu s naložením na dopravní prostředek plochy do 500 m2 bez překážek v trase pruhu šířky přes 0,5 m do 1 m, tloušťky vrstvy 100 mm</t>
  </si>
  <si>
    <t>152</t>
  </si>
  <si>
    <t>-1583221855</t>
  </si>
  <si>
    <t>17+23</t>
  </si>
  <si>
    <t>436772011</t>
  </si>
  <si>
    <t>379843275</t>
  </si>
  <si>
    <t>40*0,1</t>
  </si>
  <si>
    <t>2043893992</t>
  </si>
  <si>
    <t>"rozšíření vozovky"(11,5)*0,42</t>
  </si>
  <si>
    <t>"pod vjezdem" 5,6*0,32</t>
  </si>
  <si>
    <t>"pod parkovištěm v místě asf. vozovky"(67-32)*(0,42-0,06-0,05-0,2)</t>
  </si>
  <si>
    <t>"pod parkovištěm v místě zeleně" 32*0,42</t>
  </si>
  <si>
    <t>-883541951</t>
  </si>
  <si>
    <t>"přípojka vpusti" 12*0,6*1,5</t>
  </si>
  <si>
    <t>-1910676183</t>
  </si>
  <si>
    <t>"odpočet zásypu"-6,84</t>
  </si>
  <si>
    <t>-1405271712</t>
  </si>
  <si>
    <t>-1372010467</t>
  </si>
  <si>
    <t>27,872*1,8</t>
  </si>
  <si>
    <t>809955965</t>
  </si>
  <si>
    <t>"odpočet lože a obsyp"-0,72-3,24</t>
  </si>
  <si>
    <t>1676290416</t>
  </si>
  <si>
    <t>"přípojka vpusti"12*0,6*0,45</t>
  </si>
  <si>
    <t>-812785694</t>
  </si>
  <si>
    <t>-105325298</t>
  </si>
  <si>
    <t>-843330986</t>
  </si>
  <si>
    <t>-1292162924</t>
  </si>
  <si>
    <t>12*0,015</t>
  </si>
  <si>
    <t>534323020</t>
  </si>
  <si>
    <t>"rozšíření vozovky"(11,5+32,5)*1</t>
  </si>
  <si>
    <t>667003857</t>
  </si>
  <si>
    <t>1398937004</t>
  </si>
  <si>
    <t>-1454176999</t>
  </si>
  <si>
    <t>395342579</t>
  </si>
  <si>
    <t>"přípojka vpusti"12*0,6*0,1</t>
  </si>
  <si>
    <t>-2146309308</t>
  </si>
  <si>
    <t>"rozšíření vozovky"11,5</t>
  </si>
  <si>
    <t>"parkoviště" 67</t>
  </si>
  <si>
    <t>-492214074</t>
  </si>
  <si>
    <t>-1768908076</t>
  </si>
  <si>
    <t>"vjezd"5,6</t>
  </si>
  <si>
    <t>1937100914</t>
  </si>
  <si>
    <t>"vozovka"85</t>
  </si>
  <si>
    <t>1133869194</t>
  </si>
  <si>
    <t>-257120705</t>
  </si>
  <si>
    <t>-219732672</t>
  </si>
  <si>
    <t>1908677769</t>
  </si>
  <si>
    <t>596211110</t>
  </si>
  <si>
    <t>Kladení zámkové dlažby komunikací pro pěší tl 60 mm skupiny A pl do 50 m2</t>
  </si>
  <si>
    <t>-2012131470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</si>
  <si>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</si>
  <si>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-2053958563</t>
  </si>
  <si>
    <t>-1374118631</t>
  </si>
  <si>
    <t>1842264726</t>
  </si>
  <si>
    <t>-636604079</t>
  </si>
  <si>
    <t>"vjezd"5,6*1,03</t>
  </si>
  <si>
    <t>386078118</t>
  </si>
  <si>
    <t>"parkoviště "67</t>
  </si>
  <si>
    <t>-689596052</t>
  </si>
  <si>
    <t>67*1,01</t>
  </si>
  <si>
    <t>1300865342</t>
  </si>
  <si>
    <t>203668111</t>
  </si>
  <si>
    <t>-279520731</t>
  </si>
  <si>
    <t>523585637</t>
  </si>
  <si>
    <t>2037834325</t>
  </si>
  <si>
    <t>1532019332</t>
  </si>
  <si>
    <t>-1806560468</t>
  </si>
  <si>
    <t>1723481428</t>
  </si>
  <si>
    <t>21448655</t>
  </si>
  <si>
    <t>-555180625</t>
  </si>
  <si>
    <t>17723913</t>
  </si>
  <si>
    <t>1952914669</t>
  </si>
  <si>
    <t>602841925</t>
  </si>
  <si>
    <t>-1119221830</t>
  </si>
  <si>
    <t>-240482176</t>
  </si>
  <si>
    <t>-1882834118</t>
  </si>
  <si>
    <t>-836699272</t>
  </si>
  <si>
    <t>-1740566401</t>
  </si>
  <si>
    <t>1491860431</t>
  </si>
  <si>
    <t>1104958850</t>
  </si>
  <si>
    <t>-1161085589</t>
  </si>
  <si>
    <t>-627751026</t>
  </si>
  <si>
    <t>-266850415</t>
  </si>
  <si>
    <t>4*7+6</t>
  </si>
  <si>
    <t>1516348301</t>
  </si>
  <si>
    <t>-189299452</t>
  </si>
  <si>
    <t>"nájezdové" 4,2</t>
  </si>
  <si>
    <t>"mezi parkovištěm a vozovkou" 21</t>
  </si>
  <si>
    <t>-110675392</t>
  </si>
  <si>
    <t>25,2*1,01</t>
  </si>
  <si>
    <t>1228098120</t>
  </si>
  <si>
    <t>7+20</t>
  </si>
  <si>
    <t>1898138552</t>
  </si>
  <si>
    <t>27*1,01</t>
  </si>
  <si>
    <t>"odpočet přechod" 2*1,01*-1</t>
  </si>
  <si>
    <t>277552312</t>
  </si>
  <si>
    <t>-966521058</t>
  </si>
  <si>
    <t>-678021697</t>
  </si>
  <si>
    <t>1631684570</t>
  </si>
  <si>
    <t>"napojení na stáv. asfalt"5,0</t>
  </si>
  <si>
    <t>663012777</t>
  </si>
  <si>
    <t>30278508</t>
  </si>
  <si>
    <t>-1603467120</t>
  </si>
  <si>
    <t>-357512949</t>
  </si>
  <si>
    <t>76,988</t>
  </si>
  <si>
    <t>2136312914</t>
  </si>
  <si>
    <t>76,988*15 'Přepočtené koeficientem množství</t>
  </si>
  <si>
    <t>650731129</t>
  </si>
  <si>
    <t>-2141530538</t>
  </si>
  <si>
    <t>76,988-46,458</t>
  </si>
  <si>
    <t>200 -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</si>
  <si>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</si>
  <si>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</si>
  <si>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</si>
  <si>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</si>
  <si>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</si>
  <si>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</si>
  <si>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</si>
  <si>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</si>
  <si>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</si>
  <si>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1964282599</t>
  </si>
  <si>
    <t>OST</t>
  </si>
  <si>
    <t>Ostatní</t>
  </si>
  <si>
    <t>O001</t>
  </si>
  <si>
    <t>Vytýčení stávajících sítí před zahájením zemních prací</t>
  </si>
  <si>
    <t>-1501606612</t>
  </si>
  <si>
    <t>VRN</t>
  </si>
  <si>
    <t>01115</t>
  </si>
  <si>
    <t>pasportizace okolních objektů</t>
  </si>
  <si>
    <t>kpl</t>
  </si>
  <si>
    <t>1024</t>
  </si>
  <si>
    <t>-1306379600</t>
  </si>
  <si>
    <t>032002000</t>
  </si>
  <si>
    <t>Zařízeníí staveniště</t>
  </si>
  <si>
    <t>…</t>
  </si>
  <si>
    <t>1091376142</t>
  </si>
  <si>
    <t>Hlavní tituly průvodních činností a nákladů zařízení staveniště vybavení staveniště</t>
  </si>
  <si>
    <t>034503000</t>
  </si>
  <si>
    <t>Informační tabule na staveništi</t>
  </si>
  <si>
    <t>-1637651529</t>
  </si>
  <si>
    <t>Zařízení staveniště zabezpečení staveniště informační tabule</t>
  </si>
  <si>
    <t>VRN1</t>
  </si>
  <si>
    <t>Průzkumné, geodetické a projektové práce</t>
  </si>
  <si>
    <t>011314000</t>
  </si>
  <si>
    <t>Archeologický dohled</t>
  </si>
  <si>
    <t>1359186544</t>
  </si>
  <si>
    <t>Průzkumné, geodetické a projektové práce průzkumné práce archeologická činnost archeologický dohled</t>
  </si>
  <si>
    <t>012103000</t>
  </si>
  <si>
    <t>Geodetické práce před výstavbou</t>
  </si>
  <si>
    <t>297348332</t>
  </si>
  <si>
    <t>Průzkumné, geodetické a projektové práce geodetické práce před výstavbou</t>
  </si>
  <si>
    <t>012203000</t>
  </si>
  <si>
    <t>Geodetické práce při provádění stavby</t>
  </si>
  <si>
    <t>1501214637</t>
  </si>
  <si>
    <t>Průzkumné, geodetické a projektové práce geodetické práce při provádění stavby</t>
  </si>
  <si>
    <t>012303000</t>
  </si>
  <si>
    <t>Geodetické práce po výstavbě</t>
  </si>
  <si>
    <t>-2117146546</t>
  </si>
  <si>
    <t>Průzkumné, geodetické a projektové práce geodetické práce po výstavbě</t>
  </si>
  <si>
    <t>013254000</t>
  </si>
  <si>
    <t>Dokumentace skutečného provedení stavby</t>
  </si>
  <si>
    <t>-1663744700</t>
  </si>
  <si>
    <t>Průzkumné, geodetické a projektové práce projektové práce dokumentace stavby (výkresová a textová) skutečného provedení stavby</t>
  </si>
  <si>
    <t>VRN4</t>
  </si>
  <si>
    <t>Inženýrská činnost</t>
  </si>
  <si>
    <t>042503000</t>
  </si>
  <si>
    <t>Plán BOZP na staveništi</t>
  </si>
  <si>
    <t>-2000278585</t>
  </si>
  <si>
    <t>Inženýrská činnost posudky plán BOZP na staveništi</t>
  </si>
  <si>
    <t>043002000.1</t>
  </si>
  <si>
    <t>zátěžová zkouška</t>
  </si>
  <si>
    <t>1580362723</t>
  </si>
  <si>
    <t>Hlavní tituly průvodních činností a nákladů inženýrská činnost zkoušky a ostatní měření</t>
  </si>
  <si>
    <t>043194000</t>
  </si>
  <si>
    <t>Ostatní zkoušky</t>
  </si>
  <si>
    <t>1170799972</t>
  </si>
  <si>
    <t>Inženýrská činnost zkoušky a ostatní měření zkoušky ostatní zkoušky</t>
  </si>
  <si>
    <t>VRN6</t>
  </si>
  <si>
    <t>Územní vlivy</t>
  </si>
  <si>
    <t>065002000.1</t>
  </si>
  <si>
    <t>Mimostaveništní doprava materiálů</t>
  </si>
  <si>
    <t>-708021815</t>
  </si>
  <si>
    <t>Hlavní tituly průvodních činností a nákladů územní vlivy mimostaveništní doprava materiálů a výrobků</t>
  </si>
  <si>
    <t>VRN7</t>
  </si>
  <si>
    <t>Provozní vlivy</t>
  </si>
  <si>
    <t>071103000</t>
  </si>
  <si>
    <t>DIR a dopravní značení při výstavbě</t>
  </si>
  <si>
    <t>1837381771</t>
  </si>
  <si>
    <t>Provozní vlivy provoz investora, třetích osob provoz investora</t>
  </si>
  <si>
    <t>SEZNAM FIGUR</t>
  </si>
  <si>
    <t>Výměra</t>
  </si>
  <si>
    <t xml:space="preserve"> 101</t>
  </si>
  <si>
    <t>bus</t>
  </si>
  <si>
    <t>zastávka bus</t>
  </si>
  <si>
    <t>zpomprah</t>
  </si>
  <si>
    <t>zpomalovací práh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</si>
</sst>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164b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Dobříš-úprava komunikací na sídl. Větrník neuznatelné náklady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13. 12. 2018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'101 - propojení Jeřábové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'101 - propojení Jeřábové ...'!P125</f>
        <v>0</v>
      </c>
      <c r="AV95" s="127">
        <f>'101 - propojení Jeřábové ...'!J33</f>
        <v>0</v>
      </c>
      <c r="AW95" s="127">
        <f>'101 - propojení Jeřábové ...'!J34</f>
        <v>0</v>
      </c>
      <c r="AX95" s="127">
        <f>'101 - propojení Jeřábové ...'!J35</f>
        <v>0</v>
      </c>
      <c r="AY95" s="127">
        <f>'101 - propojení Jeřábové ...'!J36</f>
        <v>0</v>
      </c>
      <c r="AZ95" s="127">
        <f>'101 - propojení Jeřábové ...'!F33</f>
        <v>0</v>
      </c>
      <c r="BA95" s="127">
        <f>'101 - propojení Jeřábové ...'!F34</f>
        <v>0</v>
      </c>
      <c r="BB95" s="127">
        <f>'101 - propojení Jeřábové ...'!F35</f>
        <v>0</v>
      </c>
      <c r="BC95" s="127">
        <f>'101 - propojení Jeřábové ...'!F36</f>
        <v>0</v>
      </c>
      <c r="BD95" s="129">
        <f>'101 - propojení Jeřábové 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'102 - rozšíření Jeřábové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'102 - rozšíření Jeřábové ...'!P125</f>
        <v>0</v>
      </c>
      <c r="AV96" s="127">
        <f>'102 - rozšíření Jeřábové ...'!J33</f>
        <v>0</v>
      </c>
      <c r="AW96" s="127">
        <f>'102 - rozšíření Jeřábové ...'!J34</f>
        <v>0</v>
      </c>
      <c r="AX96" s="127">
        <f>'102 - rozšíření Jeřábové ...'!J35</f>
        <v>0</v>
      </c>
      <c r="AY96" s="127">
        <f>'102 - rozšíření Jeřábové ...'!J36</f>
        <v>0</v>
      </c>
      <c r="AZ96" s="127">
        <f>'102 - rozšíření Jeřábové ...'!F33</f>
        <v>0</v>
      </c>
      <c r="BA96" s="127">
        <f>'102 - rozšíření Jeřábové ...'!F34</f>
        <v>0</v>
      </c>
      <c r="BB96" s="127">
        <f>'102 - rozšíření Jeřábové ...'!F35</f>
        <v>0</v>
      </c>
      <c r="BC96" s="127">
        <f>'102 - rozšíření Jeřábové ...'!F36</f>
        <v>0</v>
      </c>
      <c r="BD96" s="129">
        <f>'102 - rozšíření Jeřábové 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24.7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'103 - rozšíření Nad Papež...'!J30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'103 - rozšíření Nad Papež...'!P126</f>
        <v>0</v>
      </c>
      <c r="AV97" s="127">
        <f>'103 - rozšíření Nad Papež...'!J33</f>
        <v>0</v>
      </c>
      <c r="AW97" s="127">
        <f>'103 - rozšíření Nad Papež...'!J34</f>
        <v>0</v>
      </c>
      <c r="AX97" s="127">
        <f>'103 - rozšíření Nad Papež...'!J35</f>
        <v>0</v>
      </c>
      <c r="AY97" s="127">
        <f>'103 - rozšíření Nad Papež...'!J36</f>
        <v>0</v>
      </c>
      <c r="AZ97" s="127">
        <f>'103 - rozšíření Nad Papež...'!F33</f>
        <v>0</v>
      </c>
      <c r="BA97" s="127">
        <f>'103 - rozšíření Nad Papež...'!F34</f>
        <v>0</v>
      </c>
      <c r="BB97" s="127">
        <f>'103 - rozšíření Nad Papež...'!F35</f>
        <v>0</v>
      </c>
      <c r="BC97" s="127">
        <f>'103 - rozšíření Nad Papež...'!F36</f>
        <v>0</v>
      </c>
      <c r="BD97" s="129">
        <f>'103 - rozšíření Nad Papež...'!F37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'104 - úprava park. před M...'!J30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'104 - úprava park. před M...'!P124</f>
        <v>0</v>
      </c>
      <c r="AV98" s="127">
        <f>'104 - úprava park. před M...'!J33</f>
        <v>0</v>
      </c>
      <c r="AW98" s="127">
        <f>'104 - úprava park. před M...'!J34</f>
        <v>0</v>
      </c>
      <c r="AX98" s="127">
        <f>'104 - úprava park. před M...'!J35</f>
        <v>0</v>
      </c>
      <c r="AY98" s="127">
        <f>'104 - úprava park. před M...'!J36</f>
        <v>0</v>
      </c>
      <c r="AZ98" s="127">
        <f>'104 - úprava park. před M...'!F33</f>
        <v>0</v>
      </c>
      <c r="BA98" s="127">
        <f>'104 - úprava park. před M...'!F34</f>
        <v>0</v>
      </c>
      <c r="BB98" s="127">
        <f>'104 - úprava park. před M...'!F35</f>
        <v>0</v>
      </c>
      <c r="BC98" s="127">
        <f>'104 - úprava park. před M...'!F36</f>
        <v>0</v>
      </c>
      <c r="BD98" s="129">
        <f>'104 - úprava park. před M...'!F37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'200 - Vedlejší rozpočtové...'!J30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'200 - Vedlejší rozpočtové...'!P124</f>
        <v>0</v>
      </c>
      <c r="AV99" s="132">
        <f>'200 - Vedlejší rozpočtové...'!J33</f>
        <v>0</v>
      </c>
      <c r="AW99" s="132">
        <f>'200 - Vedlejší rozpočtové...'!J34</f>
        <v>0</v>
      </c>
      <c r="AX99" s="132">
        <f>'200 - Vedlejší rozpočtové...'!J35</f>
        <v>0</v>
      </c>
      <c r="AY99" s="132">
        <f>'200 - Vedlejší rozpočtové...'!J36</f>
        <v>0</v>
      </c>
      <c r="AZ99" s="132">
        <f>'200 - Vedlejší rozpočtové...'!F33</f>
        <v>0</v>
      </c>
      <c r="BA99" s="132">
        <f>'200 - Vedlejší rozpočtové...'!F34</f>
        <v>0</v>
      </c>
      <c r="BB99" s="132">
        <f>'200 - Vedlejší rozpočtové...'!F35</f>
        <v>0</v>
      </c>
      <c r="BC99" s="132">
        <f>'200 - Vedlejší rozpočtové...'!F36</f>
        <v>0</v>
      </c>
      <c r="BD99" s="134">
        <f>'200 - Vedlejší rozpočtové...'!F37</f>
        <v>0</v>
      </c>
      <c r="BE99" s="7"/>
      <c r="BT99" s="130" t="s">
        <v>81</v>
      </c>
      <c r="BV99" s="130" t="s">
        <v>75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kej8YUB5NNGKGMv1NPw2MU4vSir8G5iPidwDyZU9d+1ftNg/raqBGNXugxdJK+oGSAwKiAG2/0lx/PKiWQkVvg==" hashValue="mXv1QB/cEkWTT9d3UHHINKwDquglTnbIXrjseZFZ2vmobIlWBjD+ZYOHf3TKmBjmt6qmajZ92uA+NtWavJlxgw==" algorithmName="SHA-512" password="DD66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01 - propojení Jeřábové ...'!C2" display="/"/>
    <hyperlink ref="A96" location="'102 - rozšíření Jeřábové ...'!C2" display="/"/>
    <hyperlink ref="A97" location="'103 - rozšíření Nad Papež...'!C2" display="/"/>
    <hyperlink ref="A98" location="'104 - úprava park. před M...'!C2" display="/"/>
    <hyperlink ref="A99" location="'200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neuznatelné náklady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ROUND((SUM(BE125:BE426)),  2)</f>
        <v>0</v>
      </c>
      <c r="G33" s="37"/>
      <c r="H33" s="37"/>
      <c r="I33" s="161">
        <v>0.20999999999999999</v>
      </c>
      <c r="J33" s="160">
        <f>ROUND(((SUM(BE125:BE426))*I33),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ROUND((SUM(BF125:BF426)),  2)</f>
        <v>0</v>
      </c>
      <c r="G34" s="37"/>
      <c r="H34" s="37"/>
      <c r="I34" s="161">
        <v>0.14999999999999999</v>
      </c>
      <c r="J34" s="160">
        <f>ROUND(((SUM(BF125:BF426))*I34),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ROUND((SUM(BG125:BG426)),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ROUND((SUM(BH125:BH426)),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ROUND((SUM(BI125:BI426)),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neuznatelné náklady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101 - propojení Jeřábové a Rukavičkářské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J127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J227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107</v>
      </c>
      <c r="E100" s="202"/>
      <c r="F100" s="202"/>
      <c r="G100" s="202"/>
      <c r="H100" s="202"/>
      <c r="I100" s="203"/>
      <c r="J100" s="204">
        <f>J231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J280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109</v>
      </c>
      <c r="E102" s="202"/>
      <c r="F102" s="202"/>
      <c r="G102" s="202"/>
      <c r="H102" s="202"/>
      <c r="I102" s="203"/>
      <c r="J102" s="204">
        <f>J316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9"/>
      <c r="C103" s="200"/>
      <c r="D103" s="201" t="s">
        <v>110</v>
      </c>
      <c r="E103" s="202"/>
      <c r="F103" s="202"/>
      <c r="G103" s="202"/>
      <c r="H103" s="202"/>
      <c r="I103" s="203"/>
      <c r="J103" s="204">
        <f>J406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111</v>
      </c>
      <c r="E104" s="202"/>
      <c r="F104" s="202"/>
      <c r="G104" s="202"/>
      <c r="H104" s="202"/>
      <c r="I104" s="203"/>
      <c r="J104" s="204">
        <f>J409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112</v>
      </c>
      <c r="E105" s="202"/>
      <c r="F105" s="202"/>
      <c r="G105" s="202"/>
      <c r="H105" s="202"/>
      <c r="I105" s="203"/>
      <c r="J105" s="204">
        <f>J414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2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5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113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6" t="str">
        <f>E7</f>
        <v>Dobříš-úprava komunikací na sídl. Větrník neuznatelné náklady</v>
      </c>
      <c r="F115" s="31"/>
      <c r="G115" s="31"/>
      <c r="H115" s="31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101 - propojení Jeřábové a Rukavičkářské</v>
      </c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146" t="s">
        <v>22</v>
      </c>
      <c r="J119" s="78" t="str">
        <f>IF(J12="","",J12)</f>
        <v>13. 12. 2018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 xml:space="preserve"> </v>
      </c>
      <c r="G121" s="39"/>
      <c r="H121" s="39"/>
      <c r="I121" s="146" t="s">
        <v>29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IF(E18="","",E18)</f>
        <v>Vyplň údaj</v>
      </c>
      <c r="G122" s="39"/>
      <c r="H122" s="39"/>
      <c r="I122" s="146" t="s">
        <v>31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6"/>
      <c r="B124" s="207"/>
      <c r="C124" s="208" t="s">
        <v>114</v>
      </c>
      <c r="D124" s="209" t="s">
        <v>58</v>
      </c>
      <c r="E124" s="209" t="s">
        <v>54</v>
      </c>
      <c r="F124" s="209" t="s">
        <v>55</v>
      </c>
      <c r="G124" s="209" t="s">
        <v>115</v>
      </c>
      <c r="H124" s="209" t="s">
        <v>116</v>
      </c>
      <c r="I124" s="210" t="s">
        <v>117</v>
      </c>
      <c r="J124" s="211" t="s">
        <v>101</v>
      </c>
      <c r="K124" s="212" t="s">
        <v>118</v>
      </c>
      <c r="L124" s="213"/>
      <c r="M124" s="99" t="s">
        <v>1</v>
      </c>
      <c r="N124" s="100" t="s">
        <v>37</v>
      </c>
      <c r="O124" s="100" t="s">
        <v>119</v>
      </c>
      <c r="P124" s="100" t="s">
        <v>120</v>
      </c>
      <c r="Q124" s="100" t="s">
        <v>121</v>
      </c>
      <c r="R124" s="100" t="s">
        <v>122</v>
      </c>
      <c r="S124" s="100" t="s">
        <v>123</v>
      </c>
      <c r="T124" s="101" t="s">
        <v>124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7"/>
      <c r="B125" s="38"/>
      <c r="C125" s="106" t="s">
        <v>125</v>
      </c>
      <c r="D125" s="39"/>
      <c r="E125" s="39"/>
      <c r="F125" s="39"/>
      <c r="G125" s="39"/>
      <c r="H125" s="39"/>
      <c r="I125" s="143"/>
      <c r="J125" s="214">
        <f>BK125</f>
        <v>0</v>
      </c>
      <c r="K125" s="39"/>
      <c r="L125" s="43"/>
      <c r="M125" s="102"/>
      <c r="N125" s="215"/>
      <c r="O125" s="103"/>
      <c r="P125" s="216">
        <f>P126</f>
        <v>0</v>
      </c>
      <c r="Q125" s="103"/>
      <c r="R125" s="216">
        <f>R126</f>
        <v>143.19371800000005</v>
      </c>
      <c r="S125" s="103"/>
      <c r="T125" s="217">
        <f>T126</f>
        <v>203.74329999999998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72</v>
      </c>
      <c r="AU125" s="16" t="s">
        <v>103</v>
      </c>
      <c r="BK125" s="218">
        <f>BK126</f>
        <v>0</v>
      </c>
    </row>
    <row r="126" s="12" customFormat="1" ht="25.92" customHeight="1">
      <c r="A126" s="12"/>
      <c r="B126" s="219"/>
      <c r="C126" s="220"/>
      <c r="D126" s="221" t="s">
        <v>72</v>
      </c>
      <c r="E126" s="222" t="s">
        <v>126</v>
      </c>
      <c r="F126" s="222" t="s">
        <v>127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P127+P227+P231+P280+P316+P409+P414</f>
        <v>0</v>
      </c>
      <c r="Q126" s="227"/>
      <c r="R126" s="228">
        <f>R127+R227+R231+R280+R316+R409+R414</f>
        <v>143.19371800000005</v>
      </c>
      <c r="S126" s="227"/>
      <c r="T126" s="229">
        <f>T127+T227+T231+T280+T316+T409+T414</f>
        <v>203.74329999999998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73</v>
      </c>
      <c r="AY126" s="230" t="s">
        <v>128</v>
      </c>
      <c r="BK126" s="232">
        <f>BK127+BK227+BK231+BK280+BK316+BK409+BK414</f>
        <v>0</v>
      </c>
    </row>
    <row r="127" s="12" customFormat="1" ht="22.8" customHeight="1">
      <c r="A127" s="12"/>
      <c r="B127" s="219"/>
      <c r="C127" s="220"/>
      <c r="D127" s="221" t="s">
        <v>72</v>
      </c>
      <c r="E127" s="233" t="s">
        <v>81</v>
      </c>
      <c r="F127" s="233" t="s">
        <v>129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SUM(P128:P226)</f>
        <v>0</v>
      </c>
      <c r="Q127" s="227"/>
      <c r="R127" s="228">
        <f>SUM(R128:R226)</f>
        <v>23.164900000000003</v>
      </c>
      <c r="S127" s="227"/>
      <c r="T127" s="229">
        <f>SUM(T128:T226)</f>
        <v>197.11249999999998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81</v>
      </c>
      <c r="AT127" s="231" t="s">
        <v>72</v>
      </c>
      <c r="AU127" s="231" t="s">
        <v>81</v>
      </c>
      <c r="AY127" s="230" t="s">
        <v>128</v>
      </c>
      <c r="BK127" s="232">
        <f>SUM(BK128:BK226)</f>
        <v>0</v>
      </c>
    </row>
    <row r="128" s="2" customFormat="1" ht="21.75" customHeight="1">
      <c r="A128" s="37"/>
      <c r="B128" s="38"/>
      <c r="C128" s="235" t="s">
        <v>81</v>
      </c>
      <c r="D128" s="235" t="s">
        <v>130</v>
      </c>
      <c r="E128" s="236" t="s">
        <v>131</v>
      </c>
      <c r="F128" s="237" t="s">
        <v>132</v>
      </c>
      <c r="G128" s="238" t="s">
        <v>133</v>
      </c>
      <c r="H128" s="239">
        <v>0</v>
      </c>
      <c r="I128" s="240"/>
      <c r="J128" s="241">
        <f>ROUND(I128*H128,2)</f>
        <v>0</v>
      </c>
      <c r="K128" s="242"/>
      <c r="L128" s="43"/>
      <c r="M128" s="243" t="s">
        <v>1</v>
      </c>
      <c r="N128" s="244" t="s">
        <v>38</v>
      </c>
      <c r="O128" s="90"/>
      <c r="P128" s="245">
        <f>O128*H128</f>
        <v>0</v>
      </c>
      <c r="Q128" s="245">
        <v>0</v>
      </c>
      <c r="R128" s="245">
        <f>Q128*H128</f>
        <v>0</v>
      </c>
      <c r="S128" s="245">
        <v>0.17000000000000001</v>
      </c>
      <c r="T128" s="24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7" t="s">
        <v>134</v>
      </c>
      <c r="AT128" s="247" t="s">
        <v>130</v>
      </c>
      <c r="AU128" s="247" t="s">
        <v>83</v>
      </c>
      <c r="AY128" s="16" t="s">
        <v>128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6" t="s">
        <v>81</v>
      </c>
      <c r="BK128" s="248">
        <f>ROUND(I128*H128,2)</f>
        <v>0</v>
      </c>
      <c r="BL128" s="16" t="s">
        <v>134</v>
      </c>
      <c r="BM128" s="247" t="s">
        <v>135</v>
      </c>
    </row>
    <row r="129" s="2" customFormat="1">
      <c r="A129" s="37"/>
      <c r="B129" s="38"/>
      <c r="C129" s="39"/>
      <c r="D129" s="249" t="s">
        <v>136</v>
      </c>
      <c r="E129" s="39"/>
      <c r="F129" s="250" t="s">
        <v>137</v>
      </c>
      <c r="G129" s="39"/>
      <c r="H129" s="39"/>
      <c r="I129" s="143"/>
      <c r="J129" s="39"/>
      <c r="K129" s="39"/>
      <c r="L129" s="43"/>
      <c r="M129" s="251"/>
      <c r="N129" s="25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83</v>
      </c>
    </row>
    <row r="130" s="13" customFormat="1">
      <c r="A130" s="13"/>
      <c r="B130" s="253"/>
      <c r="C130" s="254"/>
      <c r="D130" s="249" t="s">
        <v>138</v>
      </c>
      <c r="E130" s="255" t="s">
        <v>1</v>
      </c>
      <c r="F130" s="256" t="s">
        <v>139</v>
      </c>
      <c r="G130" s="254"/>
      <c r="H130" s="257">
        <v>0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3" t="s">
        <v>138</v>
      </c>
      <c r="AU130" s="263" t="s">
        <v>83</v>
      </c>
      <c r="AV130" s="13" t="s">
        <v>134</v>
      </c>
      <c r="AW130" s="13" t="s">
        <v>4</v>
      </c>
      <c r="AX130" s="13" t="s">
        <v>81</v>
      </c>
      <c r="AY130" s="263" t="s">
        <v>128</v>
      </c>
    </row>
    <row r="131" s="2" customFormat="1" ht="21.75" customHeight="1">
      <c r="A131" s="37"/>
      <c r="B131" s="38"/>
      <c r="C131" s="235" t="s">
        <v>83</v>
      </c>
      <c r="D131" s="235" t="s">
        <v>130</v>
      </c>
      <c r="E131" s="236" t="s">
        <v>140</v>
      </c>
      <c r="F131" s="237" t="s">
        <v>141</v>
      </c>
      <c r="G131" s="238" t="s">
        <v>133</v>
      </c>
      <c r="H131" s="239">
        <v>206.40000000000001</v>
      </c>
      <c r="I131" s="240"/>
      <c r="J131" s="241">
        <f>ROUND(I131*H131,2)</f>
        <v>0</v>
      </c>
      <c r="K131" s="242"/>
      <c r="L131" s="43"/>
      <c r="M131" s="243" t="s">
        <v>1</v>
      </c>
      <c r="N131" s="244" t="s">
        <v>38</v>
      </c>
      <c r="O131" s="90"/>
      <c r="P131" s="245">
        <f>O131*H131</f>
        <v>0</v>
      </c>
      <c r="Q131" s="245">
        <v>0</v>
      </c>
      <c r="R131" s="245">
        <f>Q131*H131</f>
        <v>0</v>
      </c>
      <c r="S131" s="245">
        <v>0.28999999999999998</v>
      </c>
      <c r="T131" s="246">
        <f>S131*H131</f>
        <v>59.855999999999995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7" t="s">
        <v>134</v>
      </c>
      <c r="AT131" s="247" t="s">
        <v>130</v>
      </c>
      <c r="AU131" s="247" t="s">
        <v>83</v>
      </c>
      <c r="AY131" s="16" t="s">
        <v>128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6" t="s">
        <v>81</v>
      </c>
      <c r="BK131" s="248">
        <f>ROUND(I131*H131,2)</f>
        <v>0</v>
      </c>
      <c r="BL131" s="16" t="s">
        <v>134</v>
      </c>
      <c r="BM131" s="247" t="s">
        <v>142</v>
      </c>
    </row>
    <row r="132" s="2" customFormat="1">
      <c r="A132" s="37"/>
      <c r="B132" s="38"/>
      <c r="C132" s="39"/>
      <c r="D132" s="249" t="s">
        <v>136</v>
      </c>
      <c r="E132" s="39"/>
      <c r="F132" s="250" t="s">
        <v>143</v>
      </c>
      <c r="G132" s="39"/>
      <c r="H132" s="39"/>
      <c r="I132" s="143"/>
      <c r="J132" s="39"/>
      <c r="K132" s="39"/>
      <c r="L132" s="43"/>
      <c r="M132" s="251"/>
      <c r="N132" s="25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136</v>
      </c>
      <c r="AU132" s="16" t="s">
        <v>83</v>
      </c>
    </row>
    <row r="133" s="14" customFormat="1">
      <c r="A133" s="14"/>
      <c r="B133" s="264"/>
      <c r="C133" s="265"/>
      <c r="D133" s="249" t="s">
        <v>138</v>
      </c>
      <c r="E133" s="266" t="s">
        <v>1</v>
      </c>
      <c r="F133" s="267" t="s">
        <v>144</v>
      </c>
      <c r="G133" s="265"/>
      <c r="H133" s="268">
        <v>73.400000000000006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4" t="s">
        <v>138</v>
      </c>
      <c r="AU133" s="274" t="s">
        <v>83</v>
      </c>
      <c r="AV133" s="14" t="s">
        <v>83</v>
      </c>
      <c r="AW133" s="14" t="s">
        <v>30</v>
      </c>
      <c r="AX133" s="14" t="s">
        <v>73</v>
      </c>
      <c r="AY133" s="274" t="s">
        <v>128</v>
      </c>
    </row>
    <row r="134" s="14" customFormat="1">
      <c r="A134" s="14"/>
      <c r="B134" s="264"/>
      <c r="C134" s="265"/>
      <c r="D134" s="249" t="s">
        <v>138</v>
      </c>
      <c r="E134" s="266" t="s">
        <v>1</v>
      </c>
      <c r="F134" s="267" t="s">
        <v>145</v>
      </c>
      <c r="G134" s="265"/>
      <c r="H134" s="268">
        <v>133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4" t="s">
        <v>138</v>
      </c>
      <c r="AU134" s="274" t="s">
        <v>83</v>
      </c>
      <c r="AV134" s="14" t="s">
        <v>83</v>
      </c>
      <c r="AW134" s="14" t="s">
        <v>30</v>
      </c>
      <c r="AX134" s="14" t="s">
        <v>73</v>
      </c>
      <c r="AY134" s="274" t="s">
        <v>128</v>
      </c>
    </row>
    <row r="135" s="2" customFormat="1" ht="21.75" customHeight="1">
      <c r="A135" s="37"/>
      <c r="B135" s="38"/>
      <c r="C135" s="235" t="s">
        <v>146</v>
      </c>
      <c r="D135" s="235" t="s">
        <v>130</v>
      </c>
      <c r="E135" s="236" t="s">
        <v>147</v>
      </c>
      <c r="F135" s="237" t="s">
        <v>148</v>
      </c>
      <c r="G135" s="238" t="s">
        <v>133</v>
      </c>
      <c r="H135" s="239">
        <v>133</v>
      </c>
      <c r="I135" s="240"/>
      <c r="J135" s="241">
        <f>ROUND(I135*H135,2)</f>
        <v>0</v>
      </c>
      <c r="K135" s="242"/>
      <c r="L135" s="43"/>
      <c r="M135" s="243" t="s">
        <v>1</v>
      </c>
      <c r="N135" s="244" t="s">
        <v>38</v>
      </c>
      <c r="O135" s="90"/>
      <c r="P135" s="245">
        <f>O135*H135</f>
        <v>0</v>
      </c>
      <c r="Q135" s="245">
        <v>0</v>
      </c>
      <c r="R135" s="245">
        <f>Q135*H135</f>
        <v>0</v>
      </c>
      <c r="S135" s="245">
        <v>0.098000000000000004</v>
      </c>
      <c r="T135" s="246">
        <f>S135*H135</f>
        <v>13.034000000000001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7" t="s">
        <v>134</v>
      </c>
      <c r="AT135" s="247" t="s">
        <v>130</v>
      </c>
      <c r="AU135" s="247" t="s">
        <v>83</v>
      </c>
      <c r="AY135" s="16" t="s">
        <v>128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6" t="s">
        <v>81</v>
      </c>
      <c r="BK135" s="248">
        <f>ROUND(I135*H135,2)</f>
        <v>0</v>
      </c>
      <c r="BL135" s="16" t="s">
        <v>134</v>
      </c>
      <c r="BM135" s="247" t="s">
        <v>149</v>
      </c>
    </row>
    <row r="136" s="2" customFormat="1">
      <c r="A136" s="37"/>
      <c r="B136" s="38"/>
      <c r="C136" s="39"/>
      <c r="D136" s="249" t="s">
        <v>136</v>
      </c>
      <c r="E136" s="39"/>
      <c r="F136" s="250" t="s">
        <v>150</v>
      </c>
      <c r="G136" s="39"/>
      <c r="H136" s="39"/>
      <c r="I136" s="143"/>
      <c r="J136" s="39"/>
      <c r="K136" s="39"/>
      <c r="L136" s="43"/>
      <c r="M136" s="251"/>
      <c r="N136" s="25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83</v>
      </c>
    </row>
    <row r="137" s="14" customFormat="1">
      <c r="A137" s="14"/>
      <c r="B137" s="264"/>
      <c r="C137" s="265"/>
      <c r="D137" s="249" t="s">
        <v>138</v>
      </c>
      <c r="E137" s="266" t="s">
        <v>1</v>
      </c>
      <c r="F137" s="267" t="s">
        <v>145</v>
      </c>
      <c r="G137" s="265"/>
      <c r="H137" s="268">
        <v>133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4" t="s">
        <v>138</v>
      </c>
      <c r="AU137" s="274" t="s">
        <v>83</v>
      </c>
      <c r="AV137" s="14" t="s">
        <v>83</v>
      </c>
      <c r="AW137" s="14" t="s">
        <v>30</v>
      </c>
      <c r="AX137" s="14" t="s">
        <v>73</v>
      </c>
      <c r="AY137" s="274" t="s">
        <v>128</v>
      </c>
    </row>
    <row r="138" s="2" customFormat="1" ht="21.75" customHeight="1">
      <c r="A138" s="37"/>
      <c r="B138" s="38"/>
      <c r="C138" s="235" t="s">
        <v>134</v>
      </c>
      <c r="D138" s="235" t="s">
        <v>130</v>
      </c>
      <c r="E138" s="236" t="s">
        <v>151</v>
      </c>
      <c r="F138" s="237" t="s">
        <v>152</v>
      </c>
      <c r="G138" s="238" t="s">
        <v>133</v>
      </c>
      <c r="H138" s="239">
        <v>382</v>
      </c>
      <c r="I138" s="240"/>
      <c r="J138" s="241">
        <f>ROUND(I138*H138,2)</f>
        <v>0</v>
      </c>
      <c r="K138" s="242"/>
      <c r="L138" s="43"/>
      <c r="M138" s="243" t="s">
        <v>1</v>
      </c>
      <c r="N138" s="244" t="s">
        <v>38</v>
      </c>
      <c r="O138" s="90"/>
      <c r="P138" s="245">
        <f>O138*H138</f>
        <v>0</v>
      </c>
      <c r="Q138" s="245">
        <v>0.00012999999999999999</v>
      </c>
      <c r="R138" s="245">
        <f>Q138*H138</f>
        <v>0.049659999999999996</v>
      </c>
      <c r="S138" s="245">
        <v>0.25600000000000001</v>
      </c>
      <c r="T138" s="246">
        <f>S138*H138</f>
        <v>97.792000000000002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7" t="s">
        <v>134</v>
      </c>
      <c r="AT138" s="247" t="s">
        <v>130</v>
      </c>
      <c r="AU138" s="247" t="s">
        <v>83</v>
      </c>
      <c r="AY138" s="16" t="s">
        <v>128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6" t="s">
        <v>81</v>
      </c>
      <c r="BK138" s="248">
        <f>ROUND(I138*H138,2)</f>
        <v>0</v>
      </c>
      <c r="BL138" s="16" t="s">
        <v>134</v>
      </c>
      <c r="BM138" s="247" t="s">
        <v>153</v>
      </c>
    </row>
    <row r="139" s="2" customFormat="1">
      <c r="A139" s="37"/>
      <c r="B139" s="38"/>
      <c r="C139" s="39"/>
      <c r="D139" s="249" t="s">
        <v>136</v>
      </c>
      <c r="E139" s="39"/>
      <c r="F139" s="250" t="s">
        <v>154</v>
      </c>
      <c r="G139" s="39"/>
      <c r="H139" s="39"/>
      <c r="I139" s="143"/>
      <c r="J139" s="39"/>
      <c r="K139" s="39"/>
      <c r="L139" s="43"/>
      <c r="M139" s="251"/>
      <c r="N139" s="25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83</v>
      </c>
    </row>
    <row r="140" s="14" customFormat="1">
      <c r="A140" s="14"/>
      <c r="B140" s="264"/>
      <c r="C140" s="265"/>
      <c r="D140" s="249" t="s">
        <v>138</v>
      </c>
      <c r="E140" s="266" t="s">
        <v>1</v>
      </c>
      <c r="F140" s="267" t="s">
        <v>155</v>
      </c>
      <c r="G140" s="265"/>
      <c r="H140" s="268">
        <v>382</v>
      </c>
      <c r="I140" s="269"/>
      <c r="J140" s="265"/>
      <c r="K140" s="265"/>
      <c r="L140" s="270"/>
      <c r="M140" s="271"/>
      <c r="N140" s="272"/>
      <c r="O140" s="272"/>
      <c r="P140" s="272"/>
      <c r="Q140" s="272"/>
      <c r="R140" s="272"/>
      <c r="S140" s="272"/>
      <c r="T140" s="27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4" t="s">
        <v>138</v>
      </c>
      <c r="AU140" s="274" t="s">
        <v>83</v>
      </c>
      <c r="AV140" s="14" t="s">
        <v>83</v>
      </c>
      <c r="AW140" s="14" t="s">
        <v>30</v>
      </c>
      <c r="AX140" s="14" t="s">
        <v>73</v>
      </c>
      <c r="AY140" s="274" t="s">
        <v>128</v>
      </c>
    </row>
    <row r="141" s="2" customFormat="1" ht="16.5" customHeight="1">
      <c r="A141" s="37"/>
      <c r="B141" s="38"/>
      <c r="C141" s="235" t="s">
        <v>156</v>
      </c>
      <c r="D141" s="235" t="s">
        <v>130</v>
      </c>
      <c r="E141" s="236" t="s">
        <v>157</v>
      </c>
      <c r="F141" s="237" t="s">
        <v>158</v>
      </c>
      <c r="G141" s="238" t="s">
        <v>159</v>
      </c>
      <c r="H141" s="239">
        <v>107.7</v>
      </c>
      <c r="I141" s="240"/>
      <c r="J141" s="241">
        <f>ROUND(I141*H141,2)</f>
        <v>0</v>
      </c>
      <c r="K141" s="242"/>
      <c r="L141" s="43"/>
      <c r="M141" s="243" t="s">
        <v>1</v>
      </c>
      <c r="N141" s="244" t="s">
        <v>38</v>
      </c>
      <c r="O141" s="90"/>
      <c r="P141" s="245">
        <f>O141*H141</f>
        <v>0</v>
      </c>
      <c r="Q141" s="245">
        <v>0</v>
      </c>
      <c r="R141" s="245">
        <f>Q141*H141</f>
        <v>0</v>
      </c>
      <c r="S141" s="245">
        <v>0.20499999999999999</v>
      </c>
      <c r="T141" s="246">
        <f>S141*H141</f>
        <v>22.078499999999998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7" t="s">
        <v>134</v>
      </c>
      <c r="AT141" s="247" t="s">
        <v>130</v>
      </c>
      <c r="AU141" s="247" t="s">
        <v>83</v>
      </c>
      <c r="AY141" s="16" t="s">
        <v>128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6" t="s">
        <v>81</v>
      </c>
      <c r="BK141" s="248">
        <f>ROUND(I141*H141,2)</f>
        <v>0</v>
      </c>
      <c r="BL141" s="16" t="s">
        <v>134</v>
      </c>
      <c r="BM141" s="247" t="s">
        <v>160</v>
      </c>
    </row>
    <row r="142" s="2" customFormat="1">
      <c r="A142" s="37"/>
      <c r="B142" s="38"/>
      <c r="C142" s="39"/>
      <c r="D142" s="249" t="s">
        <v>136</v>
      </c>
      <c r="E142" s="39"/>
      <c r="F142" s="250" t="s">
        <v>161</v>
      </c>
      <c r="G142" s="39"/>
      <c r="H142" s="39"/>
      <c r="I142" s="143"/>
      <c r="J142" s="39"/>
      <c r="K142" s="39"/>
      <c r="L142" s="43"/>
      <c r="M142" s="251"/>
      <c r="N142" s="25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136</v>
      </c>
      <c r="AU142" s="16" t="s">
        <v>83</v>
      </c>
    </row>
    <row r="143" s="14" customFormat="1">
      <c r="A143" s="14"/>
      <c r="B143" s="264"/>
      <c r="C143" s="265"/>
      <c r="D143" s="249" t="s">
        <v>138</v>
      </c>
      <c r="E143" s="266" t="s">
        <v>1</v>
      </c>
      <c r="F143" s="267" t="s">
        <v>162</v>
      </c>
      <c r="G143" s="265"/>
      <c r="H143" s="268">
        <v>70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138</v>
      </c>
      <c r="AU143" s="274" t="s">
        <v>83</v>
      </c>
      <c r="AV143" s="14" t="s">
        <v>83</v>
      </c>
      <c r="AW143" s="14" t="s">
        <v>30</v>
      </c>
      <c r="AX143" s="14" t="s">
        <v>73</v>
      </c>
      <c r="AY143" s="274" t="s">
        <v>128</v>
      </c>
    </row>
    <row r="144" s="14" customFormat="1">
      <c r="A144" s="14"/>
      <c r="B144" s="264"/>
      <c r="C144" s="265"/>
      <c r="D144" s="249" t="s">
        <v>138</v>
      </c>
      <c r="E144" s="266" t="s">
        <v>1</v>
      </c>
      <c r="F144" s="267" t="s">
        <v>163</v>
      </c>
      <c r="G144" s="265"/>
      <c r="H144" s="268">
        <v>37.700000000000003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4" t="s">
        <v>138</v>
      </c>
      <c r="AU144" s="274" t="s">
        <v>83</v>
      </c>
      <c r="AV144" s="14" t="s">
        <v>83</v>
      </c>
      <c r="AW144" s="14" t="s">
        <v>30</v>
      </c>
      <c r="AX144" s="14" t="s">
        <v>73</v>
      </c>
      <c r="AY144" s="274" t="s">
        <v>128</v>
      </c>
    </row>
    <row r="145" s="2" customFormat="1" ht="16.5" customHeight="1">
      <c r="A145" s="37"/>
      <c r="B145" s="38"/>
      <c r="C145" s="235" t="s">
        <v>164</v>
      </c>
      <c r="D145" s="235" t="s">
        <v>130</v>
      </c>
      <c r="E145" s="236" t="s">
        <v>165</v>
      </c>
      <c r="F145" s="237" t="s">
        <v>166</v>
      </c>
      <c r="G145" s="238" t="s">
        <v>159</v>
      </c>
      <c r="H145" s="239">
        <v>108.8</v>
      </c>
      <c r="I145" s="240"/>
      <c r="J145" s="241">
        <f>ROUND(I145*H145,2)</f>
        <v>0</v>
      </c>
      <c r="K145" s="242"/>
      <c r="L145" s="43"/>
      <c r="M145" s="243" t="s">
        <v>1</v>
      </c>
      <c r="N145" s="244" t="s">
        <v>38</v>
      </c>
      <c r="O145" s="90"/>
      <c r="P145" s="245">
        <f>O145*H145</f>
        <v>0</v>
      </c>
      <c r="Q145" s="245">
        <v>0</v>
      </c>
      <c r="R145" s="245">
        <f>Q145*H145</f>
        <v>0</v>
      </c>
      <c r="S145" s="245">
        <v>0.040000000000000001</v>
      </c>
      <c r="T145" s="246">
        <f>S145*H145</f>
        <v>4.3520000000000003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7" t="s">
        <v>134</v>
      </c>
      <c r="AT145" s="247" t="s">
        <v>130</v>
      </c>
      <c r="AU145" s="247" t="s">
        <v>83</v>
      </c>
      <c r="AY145" s="16" t="s">
        <v>128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6" t="s">
        <v>81</v>
      </c>
      <c r="BK145" s="248">
        <f>ROUND(I145*H145,2)</f>
        <v>0</v>
      </c>
      <c r="BL145" s="16" t="s">
        <v>134</v>
      </c>
      <c r="BM145" s="247" t="s">
        <v>167</v>
      </c>
    </row>
    <row r="146" s="2" customFormat="1">
      <c r="A146" s="37"/>
      <c r="B146" s="38"/>
      <c r="C146" s="39"/>
      <c r="D146" s="249" t="s">
        <v>136</v>
      </c>
      <c r="E146" s="39"/>
      <c r="F146" s="250" t="s">
        <v>168</v>
      </c>
      <c r="G146" s="39"/>
      <c r="H146" s="39"/>
      <c r="I146" s="143"/>
      <c r="J146" s="39"/>
      <c r="K146" s="39"/>
      <c r="L146" s="43"/>
      <c r="M146" s="251"/>
      <c r="N146" s="25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83</v>
      </c>
    </row>
    <row r="147" s="14" customFormat="1">
      <c r="A147" s="14"/>
      <c r="B147" s="264"/>
      <c r="C147" s="265"/>
      <c r="D147" s="249" t="s">
        <v>138</v>
      </c>
      <c r="E147" s="266" t="s">
        <v>1</v>
      </c>
      <c r="F147" s="267" t="s">
        <v>169</v>
      </c>
      <c r="G147" s="265"/>
      <c r="H147" s="268">
        <v>108.8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4" t="s">
        <v>138</v>
      </c>
      <c r="AU147" s="274" t="s">
        <v>83</v>
      </c>
      <c r="AV147" s="14" t="s">
        <v>83</v>
      </c>
      <c r="AW147" s="14" t="s">
        <v>30</v>
      </c>
      <c r="AX147" s="14" t="s">
        <v>73</v>
      </c>
      <c r="AY147" s="274" t="s">
        <v>128</v>
      </c>
    </row>
    <row r="148" s="13" customFormat="1">
      <c r="A148" s="13"/>
      <c r="B148" s="253"/>
      <c r="C148" s="254"/>
      <c r="D148" s="249" t="s">
        <v>138</v>
      </c>
      <c r="E148" s="255" t="s">
        <v>1</v>
      </c>
      <c r="F148" s="256" t="s">
        <v>139</v>
      </c>
      <c r="G148" s="254"/>
      <c r="H148" s="257">
        <v>108.8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3" t="s">
        <v>138</v>
      </c>
      <c r="AU148" s="263" t="s">
        <v>83</v>
      </c>
      <c r="AV148" s="13" t="s">
        <v>134</v>
      </c>
      <c r="AW148" s="13" t="s">
        <v>30</v>
      </c>
      <c r="AX148" s="13" t="s">
        <v>81</v>
      </c>
      <c r="AY148" s="263" t="s">
        <v>128</v>
      </c>
    </row>
    <row r="149" s="2" customFormat="1" ht="21.75" customHeight="1">
      <c r="A149" s="37"/>
      <c r="B149" s="38"/>
      <c r="C149" s="235" t="s">
        <v>170</v>
      </c>
      <c r="D149" s="235" t="s">
        <v>130</v>
      </c>
      <c r="E149" s="236" t="s">
        <v>171</v>
      </c>
      <c r="F149" s="237" t="s">
        <v>172</v>
      </c>
      <c r="G149" s="238" t="s">
        <v>159</v>
      </c>
      <c r="H149" s="239">
        <v>10</v>
      </c>
      <c r="I149" s="240"/>
      <c r="J149" s="241">
        <f>ROUND(I149*H149,2)</f>
        <v>0</v>
      </c>
      <c r="K149" s="242"/>
      <c r="L149" s="43"/>
      <c r="M149" s="243" t="s">
        <v>1</v>
      </c>
      <c r="N149" s="244" t="s">
        <v>38</v>
      </c>
      <c r="O149" s="90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7" t="s">
        <v>134</v>
      </c>
      <c r="AT149" s="247" t="s">
        <v>130</v>
      </c>
      <c r="AU149" s="247" t="s">
        <v>83</v>
      </c>
      <c r="AY149" s="16" t="s">
        <v>128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6" t="s">
        <v>81</v>
      </c>
      <c r="BK149" s="248">
        <f>ROUND(I149*H149,2)</f>
        <v>0</v>
      </c>
      <c r="BL149" s="16" t="s">
        <v>134</v>
      </c>
      <c r="BM149" s="247" t="s">
        <v>173</v>
      </c>
    </row>
    <row r="150" s="2" customFormat="1">
      <c r="A150" s="37"/>
      <c r="B150" s="38"/>
      <c r="C150" s="39"/>
      <c r="D150" s="249" t="s">
        <v>136</v>
      </c>
      <c r="E150" s="39"/>
      <c r="F150" s="250" t="s">
        <v>172</v>
      </c>
      <c r="G150" s="39"/>
      <c r="H150" s="39"/>
      <c r="I150" s="143"/>
      <c r="J150" s="39"/>
      <c r="K150" s="39"/>
      <c r="L150" s="43"/>
      <c r="M150" s="251"/>
      <c r="N150" s="25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136</v>
      </c>
      <c r="AU150" s="16" t="s">
        <v>83</v>
      </c>
    </row>
    <row r="151" s="14" customFormat="1">
      <c r="A151" s="14"/>
      <c r="B151" s="264"/>
      <c r="C151" s="265"/>
      <c r="D151" s="249" t="s">
        <v>138</v>
      </c>
      <c r="E151" s="266" t="s">
        <v>1</v>
      </c>
      <c r="F151" s="267" t="s">
        <v>174</v>
      </c>
      <c r="G151" s="265"/>
      <c r="H151" s="268">
        <v>10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138</v>
      </c>
      <c r="AU151" s="274" t="s">
        <v>83</v>
      </c>
      <c r="AV151" s="14" t="s">
        <v>83</v>
      </c>
      <c r="AW151" s="14" t="s">
        <v>30</v>
      </c>
      <c r="AX151" s="14" t="s">
        <v>73</v>
      </c>
      <c r="AY151" s="274" t="s">
        <v>128</v>
      </c>
    </row>
    <row r="152" s="13" customFormat="1">
      <c r="A152" s="13"/>
      <c r="B152" s="253"/>
      <c r="C152" s="254"/>
      <c r="D152" s="249" t="s">
        <v>138</v>
      </c>
      <c r="E152" s="255" t="s">
        <v>1</v>
      </c>
      <c r="F152" s="256" t="s">
        <v>139</v>
      </c>
      <c r="G152" s="254"/>
      <c r="H152" s="257">
        <v>10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3" t="s">
        <v>138</v>
      </c>
      <c r="AU152" s="263" t="s">
        <v>83</v>
      </c>
      <c r="AV152" s="13" t="s">
        <v>134</v>
      </c>
      <c r="AW152" s="13" t="s">
        <v>30</v>
      </c>
      <c r="AX152" s="13" t="s">
        <v>81</v>
      </c>
      <c r="AY152" s="263" t="s">
        <v>128</v>
      </c>
    </row>
    <row r="153" s="2" customFormat="1" ht="21.75" customHeight="1">
      <c r="A153" s="37"/>
      <c r="B153" s="38"/>
      <c r="C153" s="235" t="s">
        <v>175</v>
      </c>
      <c r="D153" s="235" t="s">
        <v>130</v>
      </c>
      <c r="E153" s="236" t="s">
        <v>176</v>
      </c>
      <c r="F153" s="237" t="s">
        <v>177</v>
      </c>
      <c r="G153" s="238" t="s">
        <v>178</v>
      </c>
      <c r="H153" s="239">
        <v>15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38</v>
      </c>
      <c r="O153" s="90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134</v>
      </c>
      <c r="AT153" s="247" t="s">
        <v>130</v>
      </c>
      <c r="AU153" s="247" t="s">
        <v>83</v>
      </c>
      <c r="AY153" s="16" t="s">
        <v>128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81</v>
      </c>
      <c r="BK153" s="248">
        <f>ROUND(I153*H153,2)</f>
        <v>0</v>
      </c>
      <c r="BL153" s="16" t="s">
        <v>134</v>
      </c>
      <c r="BM153" s="247" t="s">
        <v>179</v>
      </c>
    </row>
    <row r="154" s="2" customFormat="1">
      <c r="A154" s="37"/>
      <c r="B154" s="38"/>
      <c r="C154" s="39"/>
      <c r="D154" s="249" t="s">
        <v>136</v>
      </c>
      <c r="E154" s="39"/>
      <c r="F154" s="250" t="s">
        <v>177</v>
      </c>
      <c r="G154" s="39"/>
      <c r="H154" s="39"/>
      <c r="I154" s="143"/>
      <c r="J154" s="39"/>
      <c r="K154" s="39"/>
      <c r="L154" s="43"/>
      <c r="M154" s="251"/>
      <c r="N154" s="25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83</v>
      </c>
    </row>
    <row r="155" s="14" customFormat="1">
      <c r="A155" s="14"/>
      <c r="B155" s="264"/>
      <c r="C155" s="265"/>
      <c r="D155" s="249" t="s">
        <v>138</v>
      </c>
      <c r="E155" s="266" t="s">
        <v>1</v>
      </c>
      <c r="F155" s="267" t="s">
        <v>180</v>
      </c>
      <c r="G155" s="265"/>
      <c r="H155" s="268">
        <v>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138</v>
      </c>
      <c r="AU155" s="274" t="s">
        <v>83</v>
      </c>
      <c r="AV155" s="14" t="s">
        <v>83</v>
      </c>
      <c r="AW155" s="14" t="s">
        <v>30</v>
      </c>
      <c r="AX155" s="14" t="s">
        <v>73</v>
      </c>
      <c r="AY155" s="274" t="s">
        <v>128</v>
      </c>
    </row>
    <row r="156" s="14" customFormat="1">
      <c r="A156" s="14"/>
      <c r="B156" s="264"/>
      <c r="C156" s="265"/>
      <c r="D156" s="249" t="s">
        <v>138</v>
      </c>
      <c r="E156" s="266" t="s">
        <v>1</v>
      </c>
      <c r="F156" s="267" t="s">
        <v>181</v>
      </c>
      <c r="G156" s="265"/>
      <c r="H156" s="268">
        <v>6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138</v>
      </c>
      <c r="AU156" s="274" t="s">
        <v>83</v>
      </c>
      <c r="AV156" s="14" t="s">
        <v>83</v>
      </c>
      <c r="AW156" s="14" t="s">
        <v>30</v>
      </c>
      <c r="AX156" s="14" t="s">
        <v>73</v>
      </c>
      <c r="AY156" s="274" t="s">
        <v>128</v>
      </c>
    </row>
    <row r="157" s="13" customFormat="1">
      <c r="A157" s="13"/>
      <c r="B157" s="253"/>
      <c r="C157" s="254"/>
      <c r="D157" s="249" t="s">
        <v>138</v>
      </c>
      <c r="E157" s="255" t="s">
        <v>1</v>
      </c>
      <c r="F157" s="256" t="s">
        <v>139</v>
      </c>
      <c r="G157" s="254"/>
      <c r="H157" s="257">
        <v>15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138</v>
      </c>
      <c r="AU157" s="263" t="s">
        <v>83</v>
      </c>
      <c r="AV157" s="13" t="s">
        <v>134</v>
      </c>
      <c r="AW157" s="13" t="s">
        <v>30</v>
      </c>
      <c r="AX157" s="13" t="s">
        <v>81</v>
      </c>
      <c r="AY157" s="263" t="s">
        <v>128</v>
      </c>
    </row>
    <row r="158" s="2" customFormat="1" ht="16.5" customHeight="1">
      <c r="A158" s="37"/>
      <c r="B158" s="38"/>
      <c r="C158" s="235" t="s">
        <v>182</v>
      </c>
      <c r="D158" s="235" t="s">
        <v>130</v>
      </c>
      <c r="E158" s="236" t="s">
        <v>183</v>
      </c>
      <c r="F158" s="237" t="s">
        <v>184</v>
      </c>
      <c r="G158" s="238" t="s">
        <v>159</v>
      </c>
      <c r="H158" s="239">
        <v>216.5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134</v>
      </c>
      <c r="AT158" s="247" t="s">
        <v>130</v>
      </c>
      <c r="AU158" s="247" t="s">
        <v>83</v>
      </c>
      <c r="AY158" s="16" t="s">
        <v>128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134</v>
      </c>
      <c r="BM158" s="247" t="s">
        <v>185</v>
      </c>
    </row>
    <row r="159" s="2" customFormat="1">
      <c r="A159" s="37"/>
      <c r="B159" s="38"/>
      <c r="C159" s="39"/>
      <c r="D159" s="249" t="s">
        <v>136</v>
      </c>
      <c r="E159" s="39"/>
      <c r="F159" s="250" t="s">
        <v>186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83</v>
      </c>
    </row>
    <row r="160" s="14" customFormat="1">
      <c r="A160" s="14"/>
      <c r="B160" s="264"/>
      <c r="C160" s="265"/>
      <c r="D160" s="249" t="s">
        <v>138</v>
      </c>
      <c r="E160" s="266" t="s">
        <v>1</v>
      </c>
      <c r="F160" s="267" t="s">
        <v>162</v>
      </c>
      <c r="G160" s="265"/>
      <c r="H160" s="268">
        <v>70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138</v>
      </c>
      <c r="AU160" s="274" t="s">
        <v>83</v>
      </c>
      <c r="AV160" s="14" t="s">
        <v>83</v>
      </c>
      <c r="AW160" s="14" t="s">
        <v>30</v>
      </c>
      <c r="AX160" s="14" t="s">
        <v>73</v>
      </c>
      <c r="AY160" s="274" t="s">
        <v>128</v>
      </c>
    </row>
    <row r="161" s="14" customFormat="1">
      <c r="A161" s="14"/>
      <c r="B161" s="264"/>
      <c r="C161" s="265"/>
      <c r="D161" s="249" t="s">
        <v>138</v>
      </c>
      <c r="E161" s="266" t="s">
        <v>1</v>
      </c>
      <c r="F161" s="267" t="s">
        <v>169</v>
      </c>
      <c r="G161" s="265"/>
      <c r="H161" s="268">
        <v>108.8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138</v>
      </c>
      <c r="AU161" s="274" t="s">
        <v>83</v>
      </c>
      <c r="AV161" s="14" t="s">
        <v>83</v>
      </c>
      <c r="AW161" s="14" t="s">
        <v>30</v>
      </c>
      <c r="AX161" s="14" t="s">
        <v>73</v>
      </c>
      <c r="AY161" s="274" t="s">
        <v>128</v>
      </c>
    </row>
    <row r="162" s="14" customFormat="1">
      <c r="A162" s="14"/>
      <c r="B162" s="264"/>
      <c r="C162" s="265"/>
      <c r="D162" s="249" t="s">
        <v>138</v>
      </c>
      <c r="E162" s="266" t="s">
        <v>1</v>
      </c>
      <c r="F162" s="267" t="s">
        <v>163</v>
      </c>
      <c r="G162" s="265"/>
      <c r="H162" s="268">
        <v>37.700000000000003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4" t="s">
        <v>138</v>
      </c>
      <c r="AU162" s="274" t="s">
        <v>83</v>
      </c>
      <c r="AV162" s="14" t="s">
        <v>83</v>
      </c>
      <c r="AW162" s="14" t="s">
        <v>30</v>
      </c>
      <c r="AX162" s="14" t="s">
        <v>73</v>
      </c>
      <c r="AY162" s="274" t="s">
        <v>128</v>
      </c>
    </row>
    <row r="163" s="13" customFormat="1">
      <c r="A163" s="13"/>
      <c r="B163" s="253"/>
      <c r="C163" s="254"/>
      <c r="D163" s="249" t="s">
        <v>138</v>
      </c>
      <c r="E163" s="255" t="s">
        <v>1</v>
      </c>
      <c r="F163" s="256" t="s">
        <v>139</v>
      </c>
      <c r="G163" s="254"/>
      <c r="H163" s="257">
        <v>216.5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3" t="s">
        <v>138</v>
      </c>
      <c r="AU163" s="263" t="s">
        <v>83</v>
      </c>
      <c r="AV163" s="13" t="s">
        <v>134</v>
      </c>
      <c r="AW163" s="13" t="s">
        <v>30</v>
      </c>
      <c r="AX163" s="13" t="s">
        <v>81</v>
      </c>
      <c r="AY163" s="263" t="s">
        <v>128</v>
      </c>
    </row>
    <row r="164" s="2" customFormat="1" ht="16.5" customHeight="1">
      <c r="A164" s="37"/>
      <c r="B164" s="38"/>
      <c r="C164" s="235" t="s">
        <v>187</v>
      </c>
      <c r="D164" s="235" t="s">
        <v>130</v>
      </c>
      <c r="E164" s="236" t="s">
        <v>188</v>
      </c>
      <c r="F164" s="237" t="s">
        <v>189</v>
      </c>
      <c r="G164" s="238" t="s">
        <v>178</v>
      </c>
      <c r="H164" s="239">
        <v>6.4039999999999999</v>
      </c>
      <c r="I164" s="240"/>
      <c r="J164" s="241">
        <f>ROUND(I164*H164,2)</f>
        <v>0</v>
      </c>
      <c r="K164" s="242"/>
      <c r="L164" s="43"/>
      <c r="M164" s="243" t="s">
        <v>1</v>
      </c>
      <c r="N164" s="244" t="s">
        <v>38</v>
      </c>
      <c r="O164" s="90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7" t="s">
        <v>134</v>
      </c>
      <c r="AT164" s="247" t="s">
        <v>130</v>
      </c>
      <c r="AU164" s="247" t="s">
        <v>83</v>
      </c>
      <c r="AY164" s="16" t="s">
        <v>128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6" t="s">
        <v>81</v>
      </c>
      <c r="BK164" s="248">
        <f>ROUND(I164*H164,2)</f>
        <v>0</v>
      </c>
      <c r="BL164" s="16" t="s">
        <v>134</v>
      </c>
      <c r="BM164" s="247" t="s">
        <v>190</v>
      </c>
    </row>
    <row r="165" s="2" customFormat="1">
      <c r="A165" s="37"/>
      <c r="B165" s="38"/>
      <c r="C165" s="39"/>
      <c r="D165" s="249" t="s">
        <v>136</v>
      </c>
      <c r="E165" s="39"/>
      <c r="F165" s="250" t="s">
        <v>191</v>
      </c>
      <c r="G165" s="39"/>
      <c r="H165" s="39"/>
      <c r="I165" s="143"/>
      <c r="J165" s="39"/>
      <c r="K165" s="39"/>
      <c r="L165" s="43"/>
      <c r="M165" s="251"/>
      <c r="N165" s="252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136</v>
      </c>
      <c r="AU165" s="16" t="s">
        <v>83</v>
      </c>
    </row>
    <row r="166" s="14" customFormat="1">
      <c r="A166" s="14"/>
      <c r="B166" s="264"/>
      <c r="C166" s="265"/>
      <c r="D166" s="249" t="s">
        <v>138</v>
      </c>
      <c r="E166" s="266" t="s">
        <v>1</v>
      </c>
      <c r="F166" s="267" t="s">
        <v>192</v>
      </c>
      <c r="G166" s="265"/>
      <c r="H166" s="268">
        <v>6.4039999999999999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138</v>
      </c>
      <c r="AU166" s="274" t="s">
        <v>83</v>
      </c>
      <c r="AV166" s="14" t="s">
        <v>83</v>
      </c>
      <c r="AW166" s="14" t="s">
        <v>30</v>
      </c>
      <c r="AX166" s="14" t="s">
        <v>73</v>
      </c>
      <c r="AY166" s="274" t="s">
        <v>128</v>
      </c>
    </row>
    <row r="167" s="2" customFormat="1" ht="21.75" customHeight="1">
      <c r="A167" s="37"/>
      <c r="B167" s="38"/>
      <c r="C167" s="235" t="s">
        <v>193</v>
      </c>
      <c r="D167" s="235" t="s">
        <v>130</v>
      </c>
      <c r="E167" s="236" t="s">
        <v>194</v>
      </c>
      <c r="F167" s="237" t="s">
        <v>195</v>
      </c>
      <c r="G167" s="238" t="s">
        <v>178</v>
      </c>
      <c r="H167" s="239">
        <v>70.683999999999998</v>
      </c>
      <c r="I167" s="240"/>
      <c r="J167" s="241">
        <f>ROUND(I167*H167,2)</f>
        <v>0</v>
      </c>
      <c r="K167" s="242"/>
      <c r="L167" s="43"/>
      <c r="M167" s="243" t="s">
        <v>1</v>
      </c>
      <c r="N167" s="244" t="s">
        <v>38</v>
      </c>
      <c r="O167" s="90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7" t="s">
        <v>134</v>
      </c>
      <c r="AT167" s="247" t="s">
        <v>130</v>
      </c>
      <c r="AU167" s="247" t="s">
        <v>83</v>
      </c>
      <c r="AY167" s="16" t="s">
        <v>128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6" t="s">
        <v>81</v>
      </c>
      <c r="BK167" s="248">
        <f>ROUND(I167*H167,2)</f>
        <v>0</v>
      </c>
      <c r="BL167" s="16" t="s">
        <v>134</v>
      </c>
      <c r="BM167" s="247" t="s">
        <v>196</v>
      </c>
    </row>
    <row r="168" s="2" customFormat="1">
      <c r="A168" s="37"/>
      <c r="B168" s="38"/>
      <c r="C168" s="39"/>
      <c r="D168" s="249" t="s">
        <v>136</v>
      </c>
      <c r="E168" s="39"/>
      <c r="F168" s="250" t="s">
        <v>197</v>
      </c>
      <c r="G168" s="39"/>
      <c r="H168" s="39"/>
      <c r="I168" s="143"/>
      <c r="J168" s="39"/>
      <c r="K168" s="39"/>
      <c r="L168" s="43"/>
      <c r="M168" s="251"/>
      <c r="N168" s="25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83</v>
      </c>
    </row>
    <row r="169" s="14" customFormat="1">
      <c r="A169" s="14"/>
      <c r="B169" s="264"/>
      <c r="C169" s="265"/>
      <c r="D169" s="249" t="s">
        <v>138</v>
      </c>
      <c r="E169" s="266" t="s">
        <v>1</v>
      </c>
      <c r="F169" s="267" t="s">
        <v>198</v>
      </c>
      <c r="G169" s="265"/>
      <c r="H169" s="268">
        <v>58.713999999999999</v>
      </c>
      <c r="I169" s="269"/>
      <c r="J169" s="265"/>
      <c r="K169" s="265"/>
      <c r="L169" s="270"/>
      <c r="M169" s="271"/>
      <c r="N169" s="272"/>
      <c r="O169" s="272"/>
      <c r="P169" s="272"/>
      <c r="Q169" s="272"/>
      <c r="R169" s="272"/>
      <c r="S169" s="272"/>
      <c r="T169" s="27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4" t="s">
        <v>138</v>
      </c>
      <c r="AU169" s="274" t="s">
        <v>83</v>
      </c>
      <c r="AV169" s="14" t="s">
        <v>83</v>
      </c>
      <c r="AW169" s="14" t="s">
        <v>30</v>
      </c>
      <c r="AX169" s="14" t="s">
        <v>73</v>
      </c>
      <c r="AY169" s="274" t="s">
        <v>128</v>
      </c>
    </row>
    <row r="170" s="14" customFormat="1">
      <c r="A170" s="14"/>
      <c r="B170" s="264"/>
      <c r="C170" s="265"/>
      <c r="D170" s="249" t="s">
        <v>138</v>
      </c>
      <c r="E170" s="266" t="s">
        <v>1</v>
      </c>
      <c r="F170" s="267" t="s">
        <v>199</v>
      </c>
      <c r="G170" s="265"/>
      <c r="H170" s="268">
        <v>11.970000000000001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138</v>
      </c>
      <c r="AU170" s="274" t="s">
        <v>83</v>
      </c>
      <c r="AV170" s="14" t="s">
        <v>83</v>
      </c>
      <c r="AW170" s="14" t="s">
        <v>30</v>
      </c>
      <c r="AX170" s="14" t="s">
        <v>73</v>
      </c>
      <c r="AY170" s="274" t="s">
        <v>128</v>
      </c>
    </row>
    <row r="171" s="13" customFormat="1">
      <c r="A171" s="13"/>
      <c r="B171" s="253"/>
      <c r="C171" s="254"/>
      <c r="D171" s="249" t="s">
        <v>138</v>
      </c>
      <c r="E171" s="255" t="s">
        <v>1</v>
      </c>
      <c r="F171" s="256" t="s">
        <v>139</v>
      </c>
      <c r="G171" s="254"/>
      <c r="H171" s="257">
        <v>70.683999999999998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3" t="s">
        <v>138</v>
      </c>
      <c r="AU171" s="263" t="s">
        <v>83</v>
      </c>
      <c r="AV171" s="13" t="s">
        <v>134</v>
      </c>
      <c r="AW171" s="13" t="s">
        <v>30</v>
      </c>
      <c r="AX171" s="13" t="s">
        <v>81</v>
      </c>
      <c r="AY171" s="263" t="s">
        <v>128</v>
      </c>
    </row>
    <row r="172" s="2" customFormat="1" ht="21.75" customHeight="1">
      <c r="A172" s="37"/>
      <c r="B172" s="38"/>
      <c r="C172" s="235" t="s">
        <v>200</v>
      </c>
      <c r="D172" s="235" t="s">
        <v>130</v>
      </c>
      <c r="E172" s="236" t="s">
        <v>201</v>
      </c>
      <c r="F172" s="237" t="s">
        <v>202</v>
      </c>
      <c r="G172" s="238" t="s">
        <v>178</v>
      </c>
      <c r="H172" s="239">
        <v>27.48</v>
      </c>
      <c r="I172" s="240"/>
      <c r="J172" s="241">
        <f>ROUND(I172*H172,2)</f>
        <v>0</v>
      </c>
      <c r="K172" s="242"/>
      <c r="L172" s="43"/>
      <c r="M172" s="243" t="s">
        <v>1</v>
      </c>
      <c r="N172" s="244" t="s">
        <v>38</v>
      </c>
      <c r="O172" s="90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7" t="s">
        <v>134</v>
      </c>
      <c r="AT172" s="247" t="s">
        <v>130</v>
      </c>
      <c r="AU172" s="247" t="s">
        <v>83</v>
      </c>
      <c r="AY172" s="16" t="s">
        <v>128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6" t="s">
        <v>81</v>
      </c>
      <c r="BK172" s="248">
        <f>ROUND(I172*H172,2)</f>
        <v>0</v>
      </c>
      <c r="BL172" s="16" t="s">
        <v>134</v>
      </c>
      <c r="BM172" s="247" t="s">
        <v>203</v>
      </c>
    </row>
    <row r="173" s="2" customFormat="1">
      <c r="A173" s="37"/>
      <c r="B173" s="38"/>
      <c r="C173" s="39"/>
      <c r="D173" s="249" t="s">
        <v>136</v>
      </c>
      <c r="E173" s="39"/>
      <c r="F173" s="250" t="s">
        <v>204</v>
      </c>
      <c r="G173" s="39"/>
      <c r="H173" s="39"/>
      <c r="I173" s="143"/>
      <c r="J173" s="39"/>
      <c r="K173" s="39"/>
      <c r="L173" s="43"/>
      <c r="M173" s="251"/>
      <c r="N173" s="252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136</v>
      </c>
      <c r="AU173" s="16" t="s">
        <v>83</v>
      </c>
    </row>
    <row r="174" s="14" customFormat="1">
      <c r="A174" s="14"/>
      <c r="B174" s="264"/>
      <c r="C174" s="265"/>
      <c r="D174" s="249" t="s">
        <v>138</v>
      </c>
      <c r="E174" s="266" t="s">
        <v>1</v>
      </c>
      <c r="F174" s="267" t="s">
        <v>205</v>
      </c>
      <c r="G174" s="265"/>
      <c r="H174" s="268">
        <v>5.5999999999999996</v>
      </c>
      <c r="I174" s="269"/>
      <c r="J174" s="265"/>
      <c r="K174" s="265"/>
      <c r="L174" s="270"/>
      <c r="M174" s="271"/>
      <c r="N174" s="272"/>
      <c r="O174" s="272"/>
      <c r="P174" s="272"/>
      <c r="Q174" s="272"/>
      <c r="R174" s="272"/>
      <c r="S174" s="272"/>
      <c r="T174" s="27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4" t="s">
        <v>138</v>
      </c>
      <c r="AU174" s="274" t="s">
        <v>83</v>
      </c>
      <c r="AV174" s="14" t="s">
        <v>83</v>
      </c>
      <c r="AW174" s="14" t="s">
        <v>30</v>
      </c>
      <c r="AX174" s="14" t="s">
        <v>73</v>
      </c>
      <c r="AY174" s="274" t="s">
        <v>128</v>
      </c>
    </row>
    <row r="175" s="14" customFormat="1">
      <c r="A175" s="14"/>
      <c r="B175" s="264"/>
      <c r="C175" s="265"/>
      <c r="D175" s="249" t="s">
        <v>138</v>
      </c>
      <c r="E175" s="266" t="s">
        <v>1</v>
      </c>
      <c r="F175" s="267" t="s">
        <v>206</v>
      </c>
      <c r="G175" s="265"/>
      <c r="H175" s="268">
        <v>6.8799999999999999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138</v>
      </c>
      <c r="AU175" s="274" t="s">
        <v>83</v>
      </c>
      <c r="AV175" s="14" t="s">
        <v>83</v>
      </c>
      <c r="AW175" s="14" t="s">
        <v>30</v>
      </c>
      <c r="AX175" s="14" t="s">
        <v>73</v>
      </c>
      <c r="AY175" s="274" t="s">
        <v>128</v>
      </c>
    </row>
    <row r="176" s="14" customFormat="1">
      <c r="A176" s="14"/>
      <c r="B176" s="264"/>
      <c r="C176" s="265"/>
      <c r="D176" s="249" t="s">
        <v>138</v>
      </c>
      <c r="E176" s="266" t="s">
        <v>1</v>
      </c>
      <c r="F176" s="267" t="s">
        <v>180</v>
      </c>
      <c r="G176" s="265"/>
      <c r="H176" s="268">
        <v>9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138</v>
      </c>
      <c r="AU176" s="274" t="s">
        <v>83</v>
      </c>
      <c r="AV176" s="14" t="s">
        <v>83</v>
      </c>
      <c r="AW176" s="14" t="s">
        <v>30</v>
      </c>
      <c r="AX176" s="14" t="s">
        <v>73</v>
      </c>
      <c r="AY176" s="274" t="s">
        <v>128</v>
      </c>
    </row>
    <row r="177" s="14" customFormat="1">
      <c r="A177" s="14"/>
      <c r="B177" s="264"/>
      <c r="C177" s="265"/>
      <c r="D177" s="249" t="s">
        <v>138</v>
      </c>
      <c r="E177" s="266" t="s">
        <v>1</v>
      </c>
      <c r="F177" s="267" t="s">
        <v>181</v>
      </c>
      <c r="G177" s="265"/>
      <c r="H177" s="268">
        <v>6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138</v>
      </c>
      <c r="AU177" s="274" t="s">
        <v>83</v>
      </c>
      <c r="AV177" s="14" t="s">
        <v>83</v>
      </c>
      <c r="AW177" s="14" t="s">
        <v>30</v>
      </c>
      <c r="AX177" s="14" t="s">
        <v>73</v>
      </c>
      <c r="AY177" s="274" t="s">
        <v>128</v>
      </c>
    </row>
    <row r="178" s="13" customFormat="1">
      <c r="A178" s="13"/>
      <c r="B178" s="253"/>
      <c r="C178" s="254"/>
      <c r="D178" s="249" t="s">
        <v>138</v>
      </c>
      <c r="E178" s="255" t="s">
        <v>1</v>
      </c>
      <c r="F178" s="256" t="s">
        <v>139</v>
      </c>
      <c r="G178" s="254"/>
      <c r="H178" s="257">
        <v>27.48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138</v>
      </c>
      <c r="AU178" s="263" t="s">
        <v>83</v>
      </c>
      <c r="AV178" s="13" t="s">
        <v>134</v>
      </c>
      <c r="AW178" s="13" t="s">
        <v>30</v>
      </c>
      <c r="AX178" s="13" t="s">
        <v>81</v>
      </c>
      <c r="AY178" s="263" t="s">
        <v>128</v>
      </c>
    </row>
    <row r="179" s="2" customFormat="1" ht="21.75" customHeight="1">
      <c r="A179" s="37"/>
      <c r="B179" s="38"/>
      <c r="C179" s="235" t="s">
        <v>207</v>
      </c>
      <c r="D179" s="235" t="s">
        <v>130</v>
      </c>
      <c r="E179" s="236" t="s">
        <v>208</v>
      </c>
      <c r="F179" s="237" t="s">
        <v>209</v>
      </c>
      <c r="G179" s="238" t="s">
        <v>178</v>
      </c>
      <c r="H179" s="239">
        <v>86.463999999999999</v>
      </c>
      <c r="I179" s="240"/>
      <c r="J179" s="241">
        <f>ROUND(I179*H179,2)</f>
        <v>0</v>
      </c>
      <c r="K179" s="242"/>
      <c r="L179" s="43"/>
      <c r="M179" s="243" t="s">
        <v>1</v>
      </c>
      <c r="N179" s="244" t="s">
        <v>38</v>
      </c>
      <c r="O179" s="90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7" t="s">
        <v>134</v>
      </c>
      <c r="AT179" s="247" t="s">
        <v>130</v>
      </c>
      <c r="AU179" s="247" t="s">
        <v>83</v>
      </c>
      <c r="AY179" s="16" t="s">
        <v>128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6" t="s">
        <v>81</v>
      </c>
      <c r="BK179" s="248">
        <f>ROUND(I179*H179,2)</f>
        <v>0</v>
      </c>
      <c r="BL179" s="16" t="s">
        <v>134</v>
      </c>
      <c r="BM179" s="247" t="s">
        <v>210</v>
      </c>
    </row>
    <row r="180" s="2" customFormat="1">
      <c r="A180" s="37"/>
      <c r="B180" s="38"/>
      <c r="C180" s="39"/>
      <c r="D180" s="249" t="s">
        <v>136</v>
      </c>
      <c r="E180" s="39"/>
      <c r="F180" s="250" t="s">
        <v>211</v>
      </c>
      <c r="G180" s="39"/>
      <c r="H180" s="39"/>
      <c r="I180" s="143"/>
      <c r="J180" s="39"/>
      <c r="K180" s="39"/>
      <c r="L180" s="43"/>
      <c r="M180" s="251"/>
      <c r="N180" s="252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83</v>
      </c>
    </row>
    <row r="181" s="14" customFormat="1">
      <c r="A181" s="14"/>
      <c r="B181" s="264"/>
      <c r="C181" s="265"/>
      <c r="D181" s="249" t="s">
        <v>138</v>
      </c>
      <c r="E181" s="266" t="s">
        <v>1</v>
      </c>
      <c r="F181" s="267" t="s">
        <v>212</v>
      </c>
      <c r="G181" s="265"/>
      <c r="H181" s="268">
        <v>98.164000000000001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138</v>
      </c>
      <c r="AU181" s="274" t="s">
        <v>83</v>
      </c>
      <c r="AV181" s="14" t="s">
        <v>83</v>
      </c>
      <c r="AW181" s="14" t="s">
        <v>30</v>
      </c>
      <c r="AX181" s="14" t="s">
        <v>73</v>
      </c>
      <c r="AY181" s="274" t="s">
        <v>128</v>
      </c>
    </row>
    <row r="182" s="14" customFormat="1">
      <c r="A182" s="14"/>
      <c r="B182" s="264"/>
      <c r="C182" s="265"/>
      <c r="D182" s="249" t="s">
        <v>138</v>
      </c>
      <c r="E182" s="266" t="s">
        <v>1</v>
      </c>
      <c r="F182" s="267" t="s">
        <v>213</v>
      </c>
      <c r="G182" s="265"/>
      <c r="H182" s="268">
        <v>-11.699999999999999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138</v>
      </c>
      <c r="AU182" s="274" t="s">
        <v>83</v>
      </c>
      <c r="AV182" s="14" t="s">
        <v>83</v>
      </c>
      <c r="AW182" s="14" t="s">
        <v>30</v>
      </c>
      <c r="AX182" s="14" t="s">
        <v>73</v>
      </c>
      <c r="AY182" s="274" t="s">
        <v>128</v>
      </c>
    </row>
    <row r="183" s="13" customFormat="1">
      <c r="A183" s="13"/>
      <c r="B183" s="253"/>
      <c r="C183" s="254"/>
      <c r="D183" s="249" t="s">
        <v>138</v>
      </c>
      <c r="E183" s="255" t="s">
        <v>1</v>
      </c>
      <c r="F183" s="256" t="s">
        <v>139</v>
      </c>
      <c r="G183" s="254"/>
      <c r="H183" s="257">
        <v>86.463999999999999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138</v>
      </c>
      <c r="AU183" s="263" t="s">
        <v>83</v>
      </c>
      <c r="AV183" s="13" t="s">
        <v>134</v>
      </c>
      <c r="AW183" s="13" t="s">
        <v>30</v>
      </c>
      <c r="AX183" s="13" t="s">
        <v>81</v>
      </c>
      <c r="AY183" s="263" t="s">
        <v>128</v>
      </c>
    </row>
    <row r="184" s="2" customFormat="1" ht="16.5" customHeight="1">
      <c r="A184" s="37"/>
      <c r="B184" s="38"/>
      <c r="C184" s="235" t="s">
        <v>214</v>
      </c>
      <c r="D184" s="235" t="s">
        <v>130</v>
      </c>
      <c r="E184" s="236" t="s">
        <v>215</v>
      </c>
      <c r="F184" s="237" t="s">
        <v>216</v>
      </c>
      <c r="G184" s="238" t="s">
        <v>178</v>
      </c>
      <c r="H184" s="239">
        <v>86.463999999999999</v>
      </c>
      <c r="I184" s="240"/>
      <c r="J184" s="241">
        <f>ROUND(I184*H184,2)</f>
        <v>0</v>
      </c>
      <c r="K184" s="242"/>
      <c r="L184" s="43"/>
      <c r="M184" s="243" t="s">
        <v>1</v>
      </c>
      <c r="N184" s="244" t="s">
        <v>38</v>
      </c>
      <c r="O184" s="90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7" t="s">
        <v>134</v>
      </c>
      <c r="AT184" s="247" t="s">
        <v>130</v>
      </c>
      <c r="AU184" s="247" t="s">
        <v>83</v>
      </c>
      <c r="AY184" s="16" t="s">
        <v>128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6" t="s">
        <v>81</v>
      </c>
      <c r="BK184" s="248">
        <f>ROUND(I184*H184,2)</f>
        <v>0</v>
      </c>
      <c r="BL184" s="16" t="s">
        <v>134</v>
      </c>
      <c r="BM184" s="247" t="s">
        <v>217</v>
      </c>
    </row>
    <row r="185" s="2" customFormat="1">
      <c r="A185" s="37"/>
      <c r="B185" s="38"/>
      <c r="C185" s="39"/>
      <c r="D185" s="249" t="s">
        <v>136</v>
      </c>
      <c r="E185" s="39"/>
      <c r="F185" s="250" t="s">
        <v>216</v>
      </c>
      <c r="G185" s="39"/>
      <c r="H185" s="39"/>
      <c r="I185" s="143"/>
      <c r="J185" s="39"/>
      <c r="K185" s="39"/>
      <c r="L185" s="43"/>
      <c r="M185" s="251"/>
      <c r="N185" s="25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83</v>
      </c>
    </row>
    <row r="186" s="2" customFormat="1" ht="21.75" customHeight="1">
      <c r="A186" s="37"/>
      <c r="B186" s="38"/>
      <c r="C186" s="235" t="s">
        <v>8</v>
      </c>
      <c r="D186" s="235" t="s">
        <v>130</v>
      </c>
      <c r="E186" s="236" t="s">
        <v>218</v>
      </c>
      <c r="F186" s="237" t="s">
        <v>219</v>
      </c>
      <c r="G186" s="238" t="s">
        <v>220</v>
      </c>
      <c r="H186" s="239">
        <v>155.63499999999999</v>
      </c>
      <c r="I186" s="240"/>
      <c r="J186" s="241">
        <f>ROUND(I186*H186,2)</f>
        <v>0</v>
      </c>
      <c r="K186" s="242"/>
      <c r="L186" s="43"/>
      <c r="M186" s="243" t="s">
        <v>1</v>
      </c>
      <c r="N186" s="244" t="s">
        <v>38</v>
      </c>
      <c r="O186" s="90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134</v>
      </c>
      <c r="AT186" s="247" t="s">
        <v>130</v>
      </c>
      <c r="AU186" s="247" t="s">
        <v>83</v>
      </c>
      <c r="AY186" s="16" t="s">
        <v>128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81</v>
      </c>
      <c r="BK186" s="248">
        <f>ROUND(I186*H186,2)</f>
        <v>0</v>
      </c>
      <c r="BL186" s="16" t="s">
        <v>134</v>
      </c>
      <c r="BM186" s="247" t="s">
        <v>221</v>
      </c>
    </row>
    <row r="187" s="2" customFormat="1">
      <c r="A187" s="37"/>
      <c r="B187" s="38"/>
      <c r="C187" s="39"/>
      <c r="D187" s="249" t="s">
        <v>136</v>
      </c>
      <c r="E187" s="39"/>
      <c r="F187" s="250" t="s">
        <v>222</v>
      </c>
      <c r="G187" s="39"/>
      <c r="H187" s="39"/>
      <c r="I187" s="143"/>
      <c r="J187" s="39"/>
      <c r="K187" s="39"/>
      <c r="L187" s="43"/>
      <c r="M187" s="251"/>
      <c r="N187" s="25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83</v>
      </c>
    </row>
    <row r="188" s="14" customFormat="1">
      <c r="A188" s="14"/>
      <c r="B188" s="264"/>
      <c r="C188" s="265"/>
      <c r="D188" s="249" t="s">
        <v>138</v>
      </c>
      <c r="E188" s="266" t="s">
        <v>1</v>
      </c>
      <c r="F188" s="267" t="s">
        <v>223</v>
      </c>
      <c r="G188" s="265"/>
      <c r="H188" s="268">
        <v>155.63499999999999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138</v>
      </c>
      <c r="AU188" s="274" t="s">
        <v>83</v>
      </c>
      <c r="AV188" s="14" t="s">
        <v>83</v>
      </c>
      <c r="AW188" s="14" t="s">
        <v>30</v>
      </c>
      <c r="AX188" s="14" t="s">
        <v>73</v>
      </c>
      <c r="AY188" s="274" t="s">
        <v>128</v>
      </c>
    </row>
    <row r="189" s="13" customFormat="1">
      <c r="A189" s="13"/>
      <c r="B189" s="253"/>
      <c r="C189" s="254"/>
      <c r="D189" s="249" t="s">
        <v>138</v>
      </c>
      <c r="E189" s="255" t="s">
        <v>1</v>
      </c>
      <c r="F189" s="256" t="s">
        <v>139</v>
      </c>
      <c r="G189" s="254"/>
      <c r="H189" s="257">
        <v>155.63499999999999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3" t="s">
        <v>138</v>
      </c>
      <c r="AU189" s="263" t="s">
        <v>83</v>
      </c>
      <c r="AV189" s="13" t="s">
        <v>134</v>
      </c>
      <c r="AW189" s="13" t="s">
        <v>30</v>
      </c>
      <c r="AX189" s="13" t="s">
        <v>81</v>
      </c>
      <c r="AY189" s="263" t="s">
        <v>128</v>
      </c>
    </row>
    <row r="190" s="2" customFormat="1" ht="21.75" customHeight="1">
      <c r="A190" s="37"/>
      <c r="B190" s="38"/>
      <c r="C190" s="235" t="s">
        <v>224</v>
      </c>
      <c r="D190" s="235" t="s">
        <v>130</v>
      </c>
      <c r="E190" s="236" t="s">
        <v>225</v>
      </c>
      <c r="F190" s="237" t="s">
        <v>226</v>
      </c>
      <c r="G190" s="238" t="s">
        <v>178</v>
      </c>
      <c r="H190" s="239">
        <v>11.699999999999999</v>
      </c>
      <c r="I190" s="240"/>
      <c r="J190" s="241">
        <f>ROUND(I190*H190,2)</f>
        <v>0</v>
      </c>
      <c r="K190" s="242"/>
      <c r="L190" s="43"/>
      <c r="M190" s="243" t="s">
        <v>1</v>
      </c>
      <c r="N190" s="244" t="s">
        <v>38</v>
      </c>
      <c r="O190" s="90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7" t="s">
        <v>134</v>
      </c>
      <c r="AT190" s="247" t="s">
        <v>130</v>
      </c>
      <c r="AU190" s="247" t="s">
        <v>83</v>
      </c>
      <c r="AY190" s="16" t="s">
        <v>128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6" t="s">
        <v>81</v>
      </c>
      <c r="BK190" s="248">
        <f>ROUND(I190*H190,2)</f>
        <v>0</v>
      </c>
      <c r="BL190" s="16" t="s">
        <v>134</v>
      </c>
      <c r="BM190" s="247" t="s">
        <v>227</v>
      </c>
    </row>
    <row r="191" s="2" customFormat="1">
      <c r="A191" s="37"/>
      <c r="B191" s="38"/>
      <c r="C191" s="39"/>
      <c r="D191" s="249" t="s">
        <v>136</v>
      </c>
      <c r="E191" s="39"/>
      <c r="F191" s="250" t="s">
        <v>228</v>
      </c>
      <c r="G191" s="39"/>
      <c r="H191" s="39"/>
      <c r="I191" s="143"/>
      <c r="J191" s="39"/>
      <c r="K191" s="39"/>
      <c r="L191" s="43"/>
      <c r="M191" s="251"/>
      <c r="N191" s="252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136</v>
      </c>
      <c r="AU191" s="16" t="s">
        <v>83</v>
      </c>
    </row>
    <row r="192" s="14" customFormat="1">
      <c r="A192" s="14"/>
      <c r="B192" s="264"/>
      <c r="C192" s="265"/>
      <c r="D192" s="249" t="s">
        <v>138</v>
      </c>
      <c r="E192" s="266" t="s">
        <v>1</v>
      </c>
      <c r="F192" s="267" t="s">
        <v>180</v>
      </c>
      <c r="G192" s="265"/>
      <c r="H192" s="268">
        <v>9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138</v>
      </c>
      <c r="AU192" s="274" t="s">
        <v>83</v>
      </c>
      <c r="AV192" s="14" t="s">
        <v>83</v>
      </c>
      <c r="AW192" s="14" t="s">
        <v>30</v>
      </c>
      <c r="AX192" s="14" t="s">
        <v>73</v>
      </c>
      <c r="AY192" s="274" t="s">
        <v>128</v>
      </c>
    </row>
    <row r="193" s="14" customFormat="1">
      <c r="A193" s="14"/>
      <c r="B193" s="264"/>
      <c r="C193" s="265"/>
      <c r="D193" s="249" t="s">
        <v>138</v>
      </c>
      <c r="E193" s="266" t="s">
        <v>1</v>
      </c>
      <c r="F193" s="267" t="s">
        <v>229</v>
      </c>
      <c r="G193" s="265"/>
      <c r="H193" s="268">
        <v>-3.2999999999999998</v>
      </c>
      <c r="I193" s="269"/>
      <c r="J193" s="265"/>
      <c r="K193" s="265"/>
      <c r="L193" s="270"/>
      <c r="M193" s="271"/>
      <c r="N193" s="272"/>
      <c r="O193" s="272"/>
      <c r="P193" s="272"/>
      <c r="Q193" s="272"/>
      <c r="R193" s="272"/>
      <c r="S193" s="272"/>
      <c r="T193" s="27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4" t="s">
        <v>138</v>
      </c>
      <c r="AU193" s="274" t="s">
        <v>83</v>
      </c>
      <c r="AV193" s="14" t="s">
        <v>83</v>
      </c>
      <c r="AW193" s="14" t="s">
        <v>30</v>
      </c>
      <c r="AX193" s="14" t="s">
        <v>73</v>
      </c>
      <c r="AY193" s="274" t="s">
        <v>128</v>
      </c>
    </row>
    <row r="194" s="14" customFormat="1">
      <c r="A194" s="14"/>
      <c r="B194" s="264"/>
      <c r="C194" s="265"/>
      <c r="D194" s="249" t="s">
        <v>138</v>
      </c>
      <c r="E194" s="266" t="s">
        <v>1</v>
      </c>
      <c r="F194" s="267" t="s">
        <v>181</v>
      </c>
      <c r="G194" s="265"/>
      <c r="H194" s="268">
        <v>6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4" t="s">
        <v>138</v>
      </c>
      <c r="AU194" s="274" t="s">
        <v>83</v>
      </c>
      <c r="AV194" s="14" t="s">
        <v>83</v>
      </c>
      <c r="AW194" s="14" t="s">
        <v>30</v>
      </c>
      <c r="AX194" s="14" t="s">
        <v>73</v>
      </c>
      <c r="AY194" s="274" t="s">
        <v>128</v>
      </c>
    </row>
    <row r="195" s="13" customFormat="1">
      <c r="A195" s="13"/>
      <c r="B195" s="253"/>
      <c r="C195" s="254"/>
      <c r="D195" s="249" t="s">
        <v>138</v>
      </c>
      <c r="E195" s="255" t="s">
        <v>1</v>
      </c>
      <c r="F195" s="256" t="s">
        <v>139</v>
      </c>
      <c r="G195" s="254"/>
      <c r="H195" s="257">
        <v>11.699999999999999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3" t="s">
        <v>138</v>
      </c>
      <c r="AU195" s="263" t="s">
        <v>83</v>
      </c>
      <c r="AV195" s="13" t="s">
        <v>134</v>
      </c>
      <c r="AW195" s="13" t="s">
        <v>30</v>
      </c>
      <c r="AX195" s="13" t="s">
        <v>81</v>
      </c>
      <c r="AY195" s="263" t="s">
        <v>128</v>
      </c>
    </row>
    <row r="196" s="2" customFormat="1" ht="16.5" customHeight="1">
      <c r="A196" s="37"/>
      <c r="B196" s="38"/>
      <c r="C196" s="235" t="s">
        <v>230</v>
      </c>
      <c r="D196" s="235" t="s">
        <v>130</v>
      </c>
      <c r="E196" s="236" t="s">
        <v>231</v>
      </c>
      <c r="F196" s="237" t="s">
        <v>232</v>
      </c>
      <c r="G196" s="238" t="s">
        <v>133</v>
      </c>
      <c r="H196" s="239">
        <v>322.39999999999998</v>
      </c>
      <c r="I196" s="240"/>
      <c r="J196" s="241">
        <f>ROUND(I196*H196,2)</f>
        <v>0</v>
      </c>
      <c r="K196" s="242"/>
      <c r="L196" s="43"/>
      <c r="M196" s="243" t="s">
        <v>1</v>
      </c>
      <c r="N196" s="244" t="s">
        <v>38</v>
      </c>
      <c r="O196" s="90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7" t="s">
        <v>134</v>
      </c>
      <c r="AT196" s="247" t="s">
        <v>130</v>
      </c>
      <c r="AU196" s="247" t="s">
        <v>83</v>
      </c>
      <c r="AY196" s="16" t="s">
        <v>128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6" t="s">
        <v>81</v>
      </c>
      <c r="BK196" s="248">
        <f>ROUND(I196*H196,2)</f>
        <v>0</v>
      </c>
      <c r="BL196" s="16" t="s">
        <v>134</v>
      </c>
      <c r="BM196" s="247" t="s">
        <v>233</v>
      </c>
    </row>
    <row r="197" s="2" customFormat="1">
      <c r="A197" s="37"/>
      <c r="B197" s="38"/>
      <c r="C197" s="39"/>
      <c r="D197" s="249" t="s">
        <v>136</v>
      </c>
      <c r="E197" s="39"/>
      <c r="F197" s="250" t="s">
        <v>234</v>
      </c>
      <c r="G197" s="39"/>
      <c r="H197" s="39"/>
      <c r="I197" s="143"/>
      <c r="J197" s="39"/>
      <c r="K197" s="39"/>
      <c r="L197" s="43"/>
      <c r="M197" s="251"/>
      <c r="N197" s="252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83</v>
      </c>
    </row>
    <row r="198" s="14" customFormat="1">
      <c r="A198" s="14"/>
      <c r="B198" s="264"/>
      <c r="C198" s="265"/>
      <c r="D198" s="249" t="s">
        <v>138</v>
      </c>
      <c r="E198" s="266" t="s">
        <v>1</v>
      </c>
      <c r="F198" s="267" t="s">
        <v>235</v>
      </c>
      <c r="G198" s="265"/>
      <c r="H198" s="268">
        <v>189.40000000000001</v>
      </c>
      <c r="I198" s="269"/>
      <c r="J198" s="265"/>
      <c r="K198" s="265"/>
      <c r="L198" s="270"/>
      <c r="M198" s="271"/>
      <c r="N198" s="272"/>
      <c r="O198" s="272"/>
      <c r="P198" s="272"/>
      <c r="Q198" s="272"/>
      <c r="R198" s="272"/>
      <c r="S198" s="272"/>
      <c r="T198" s="27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4" t="s">
        <v>138</v>
      </c>
      <c r="AU198" s="274" t="s">
        <v>83</v>
      </c>
      <c r="AV198" s="14" t="s">
        <v>83</v>
      </c>
      <c r="AW198" s="14" t="s">
        <v>30</v>
      </c>
      <c r="AX198" s="14" t="s">
        <v>73</v>
      </c>
      <c r="AY198" s="274" t="s">
        <v>128</v>
      </c>
    </row>
    <row r="199" s="14" customFormat="1">
      <c r="A199" s="14"/>
      <c r="B199" s="264"/>
      <c r="C199" s="265"/>
      <c r="D199" s="249" t="s">
        <v>138</v>
      </c>
      <c r="E199" s="266" t="s">
        <v>1</v>
      </c>
      <c r="F199" s="267" t="s">
        <v>145</v>
      </c>
      <c r="G199" s="265"/>
      <c r="H199" s="268">
        <v>133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138</v>
      </c>
      <c r="AU199" s="274" t="s">
        <v>83</v>
      </c>
      <c r="AV199" s="14" t="s">
        <v>83</v>
      </c>
      <c r="AW199" s="14" t="s">
        <v>30</v>
      </c>
      <c r="AX199" s="14" t="s">
        <v>73</v>
      </c>
      <c r="AY199" s="274" t="s">
        <v>128</v>
      </c>
    </row>
    <row r="200" s="13" customFormat="1">
      <c r="A200" s="13"/>
      <c r="B200" s="253"/>
      <c r="C200" s="254"/>
      <c r="D200" s="249" t="s">
        <v>138</v>
      </c>
      <c r="E200" s="255" t="s">
        <v>1</v>
      </c>
      <c r="F200" s="256" t="s">
        <v>139</v>
      </c>
      <c r="G200" s="254"/>
      <c r="H200" s="257">
        <v>322.39999999999998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3" t="s">
        <v>138</v>
      </c>
      <c r="AU200" s="263" t="s">
        <v>83</v>
      </c>
      <c r="AV200" s="13" t="s">
        <v>134</v>
      </c>
      <c r="AW200" s="13" t="s">
        <v>30</v>
      </c>
      <c r="AX200" s="13" t="s">
        <v>81</v>
      </c>
      <c r="AY200" s="263" t="s">
        <v>128</v>
      </c>
    </row>
    <row r="201" s="2" customFormat="1" ht="21.75" customHeight="1">
      <c r="A201" s="37"/>
      <c r="B201" s="38"/>
      <c r="C201" s="235" t="s">
        <v>236</v>
      </c>
      <c r="D201" s="235" t="s">
        <v>130</v>
      </c>
      <c r="E201" s="236" t="s">
        <v>237</v>
      </c>
      <c r="F201" s="237" t="s">
        <v>238</v>
      </c>
      <c r="G201" s="238" t="s">
        <v>178</v>
      </c>
      <c r="H201" s="239">
        <v>2.7000000000000002</v>
      </c>
      <c r="I201" s="240"/>
      <c r="J201" s="241">
        <f>ROUND(I201*H201,2)</f>
        <v>0</v>
      </c>
      <c r="K201" s="242"/>
      <c r="L201" s="43"/>
      <c r="M201" s="243" t="s">
        <v>1</v>
      </c>
      <c r="N201" s="244" t="s">
        <v>38</v>
      </c>
      <c r="O201" s="90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7" t="s">
        <v>134</v>
      </c>
      <c r="AT201" s="247" t="s">
        <v>130</v>
      </c>
      <c r="AU201" s="247" t="s">
        <v>83</v>
      </c>
      <c r="AY201" s="16" t="s">
        <v>128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6" t="s">
        <v>81</v>
      </c>
      <c r="BK201" s="248">
        <f>ROUND(I201*H201,2)</f>
        <v>0</v>
      </c>
      <c r="BL201" s="16" t="s">
        <v>134</v>
      </c>
      <c r="BM201" s="247" t="s">
        <v>239</v>
      </c>
    </row>
    <row r="202" s="2" customFormat="1">
      <c r="A202" s="37"/>
      <c r="B202" s="38"/>
      <c r="C202" s="39"/>
      <c r="D202" s="249" t="s">
        <v>136</v>
      </c>
      <c r="E202" s="39"/>
      <c r="F202" s="250" t="s">
        <v>240</v>
      </c>
      <c r="G202" s="39"/>
      <c r="H202" s="39"/>
      <c r="I202" s="143"/>
      <c r="J202" s="39"/>
      <c r="K202" s="39"/>
      <c r="L202" s="43"/>
      <c r="M202" s="251"/>
      <c r="N202" s="25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83</v>
      </c>
    </row>
    <row r="203" s="14" customFormat="1">
      <c r="A203" s="14"/>
      <c r="B203" s="264"/>
      <c r="C203" s="265"/>
      <c r="D203" s="249" t="s">
        <v>138</v>
      </c>
      <c r="E203" s="266" t="s">
        <v>1</v>
      </c>
      <c r="F203" s="267" t="s">
        <v>241</v>
      </c>
      <c r="G203" s="265"/>
      <c r="H203" s="268">
        <v>2.7000000000000002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4" t="s">
        <v>138</v>
      </c>
      <c r="AU203" s="274" t="s">
        <v>83</v>
      </c>
      <c r="AV203" s="14" t="s">
        <v>83</v>
      </c>
      <c r="AW203" s="14" t="s">
        <v>30</v>
      </c>
      <c r="AX203" s="14" t="s">
        <v>73</v>
      </c>
      <c r="AY203" s="274" t="s">
        <v>128</v>
      </c>
    </row>
    <row r="204" s="13" customFormat="1">
      <c r="A204" s="13"/>
      <c r="B204" s="253"/>
      <c r="C204" s="254"/>
      <c r="D204" s="249" t="s">
        <v>138</v>
      </c>
      <c r="E204" s="255" t="s">
        <v>1</v>
      </c>
      <c r="F204" s="256" t="s">
        <v>139</v>
      </c>
      <c r="G204" s="254"/>
      <c r="H204" s="257">
        <v>2.7000000000000002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138</v>
      </c>
      <c r="AU204" s="263" t="s">
        <v>83</v>
      </c>
      <c r="AV204" s="13" t="s">
        <v>134</v>
      </c>
      <c r="AW204" s="13" t="s">
        <v>30</v>
      </c>
      <c r="AX204" s="13" t="s">
        <v>81</v>
      </c>
      <c r="AY204" s="263" t="s">
        <v>128</v>
      </c>
    </row>
    <row r="205" s="2" customFormat="1" ht="16.5" customHeight="1">
      <c r="A205" s="37"/>
      <c r="B205" s="38"/>
      <c r="C205" s="275" t="s">
        <v>242</v>
      </c>
      <c r="D205" s="275" t="s">
        <v>243</v>
      </c>
      <c r="E205" s="276" t="s">
        <v>244</v>
      </c>
      <c r="F205" s="277" t="s">
        <v>245</v>
      </c>
      <c r="G205" s="278" t="s">
        <v>220</v>
      </c>
      <c r="H205" s="279">
        <v>5.1299999999999999</v>
      </c>
      <c r="I205" s="280"/>
      <c r="J205" s="281">
        <f>ROUND(I205*H205,2)</f>
        <v>0</v>
      </c>
      <c r="K205" s="282"/>
      <c r="L205" s="283"/>
      <c r="M205" s="284" t="s">
        <v>1</v>
      </c>
      <c r="N205" s="285" t="s">
        <v>38</v>
      </c>
      <c r="O205" s="90"/>
      <c r="P205" s="245">
        <f>O205*H205</f>
        <v>0</v>
      </c>
      <c r="Q205" s="245">
        <v>1</v>
      </c>
      <c r="R205" s="245">
        <f>Q205*H205</f>
        <v>5.1299999999999999</v>
      </c>
      <c r="S205" s="245">
        <v>0</v>
      </c>
      <c r="T205" s="24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7" t="s">
        <v>175</v>
      </c>
      <c r="AT205" s="247" t="s">
        <v>243</v>
      </c>
      <c r="AU205" s="247" t="s">
        <v>83</v>
      </c>
      <c r="AY205" s="16" t="s">
        <v>128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6" t="s">
        <v>81</v>
      </c>
      <c r="BK205" s="248">
        <f>ROUND(I205*H205,2)</f>
        <v>0</v>
      </c>
      <c r="BL205" s="16" t="s">
        <v>134</v>
      </c>
      <c r="BM205" s="247" t="s">
        <v>246</v>
      </c>
    </row>
    <row r="206" s="2" customFormat="1">
      <c r="A206" s="37"/>
      <c r="B206" s="38"/>
      <c r="C206" s="39"/>
      <c r="D206" s="249" t="s">
        <v>136</v>
      </c>
      <c r="E206" s="39"/>
      <c r="F206" s="250" t="s">
        <v>247</v>
      </c>
      <c r="G206" s="39"/>
      <c r="H206" s="39"/>
      <c r="I206" s="143"/>
      <c r="J206" s="39"/>
      <c r="K206" s="39"/>
      <c r="L206" s="43"/>
      <c r="M206" s="251"/>
      <c r="N206" s="25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83</v>
      </c>
    </row>
    <row r="207" s="14" customFormat="1">
      <c r="A207" s="14"/>
      <c r="B207" s="264"/>
      <c r="C207" s="265"/>
      <c r="D207" s="249" t="s">
        <v>138</v>
      </c>
      <c r="E207" s="266" t="s">
        <v>1</v>
      </c>
      <c r="F207" s="267" t="s">
        <v>248</v>
      </c>
      <c r="G207" s="265"/>
      <c r="H207" s="268">
        <v>5.1299999999999999</v>
      </c>
      <c r="I207" s="269"/>
      <c r="J207" s="265"/>
      <c r="K207" s="265"/>
      <c r="L207" s="270"/>
      <c r="M207" s="271"/>
      <c r="N207" s="272"/>
      <c r="O207" s="272"/>
      <c r="P207" s="272"/>
      <c r="Q207" s="272"/>
      <c r="R207" s="272"/>
      <c r="S207" s="272"/>
      <c r="T207" s="27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4" t="s">
        <v>138</v>
      </c>
      <c r="AU207" s="274" t="s">
        <v>83</v>
      </c>
      <c r="AV207" s="14" t="s">
        <v>83</v>
      </c>
      <c r="AW207" s="14" t="s">
        <v>30</v>
      </c>
      <c r="AX207" s="14" t="s">
        <v>73</v>
      </c>
      <c r="AY207" s="274" t="s">
        <v>128</v>
      </c>
    </row>
    <row r="208" s="13" customFormat="1">
      <c r="A208" s="13"/>
      <c r="B208" s="253"/>
      <c r="C208" s="254"/>
      <c r="D208" s="249" t="s">
        <v>138</v>
      </c>
      <c r="E208" s="255" t="s">
        <v>1</v>
      </c>
      <c r="F208" s="256" t="s">
        <v>139</v>
      </c>
      <c r="G208" s="254"/>
      <c r="H208" s="257">
        <v>5.1299999999999999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3" t="s">
        <v>138</v>
      </c>
      <c r="AU208" s="263" t="s">
        <v>83</v>
      </c>
      <c r="AV208" s="13" t="s">
        <v>134</v>
      </c>
      <c r="AW208" s="13" t="s">
        <v>30</v>
      </c>
      <c r="AX208" s="13" t="s">
        <v>81</v>
      </c>
      <c r="AY208" s="263" t="s">
        <v>128</v>
      </c>
    </row>
    <row r="209" s="2" customFormat="1" ht="16.5" customHeight="1">
      <c r="A209" s="37"/>
      <c r="B209" s="38"/>
      <c r="C209" s="235" t="s">
        <v>249</v>
      </c>
      <c r="D209" s="235" t="s">
        <v>130</v>
      </c>
      <c r="E209" s="236" t="s">
        <v>250</v>
      </c>
      <c r="F209" s="237" t="s">
        <v>251</v>
      </c>
      <c r="G209" s="238" t="s">
        <v>133</v>
      </c>
      <c r="H209" s="239">
        <v>64</v>
      </c>
      <c r="I209" s="240"/>
      <c r="J209" s="241">
        <f>ROUND(I209*H209,2)</f>
        <v>0</v>
      </c>
      <c r="K209" s="242"/>
      <c r="L209" s="43"/>
      <c r="M209" s="243" t="s">
        <v>1</v>
      </c>
      <c r="N209" s="244" t="s">
        <v>38</v>
      </c>
      <c r="O209" s="90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7" t="s">
        <v>134</v>
      </c>
      <c r="AT209" s="247" t="s">
        <v>130</v>
      </c>
      <c r="AU209" s="247" t="s">
        <v>83</v>
      </c>
      <c r="AY209" s="16" t="s">
        <v>128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6" t="s">
        <v>81</v>
      </c>
      <c r="BK209" s="248">
        <f>ROUND(I209*H209,2)</f>
        <v>0</v>
      </c>
      <c r="BL209" s="16" t="s">
        <v>134</v>
      </c>
      <c r="BM209" s="247" t="s">
        <v>252</v>
      </c>
    </row>
    <row r="210" s="2" customFormat="1">
      <c r="A210" s="37"/>
      <c r="B210" s="38"/>
      <c r="C210" s="39"/>
      <c r="D210" s="249" t="s">
        <v>136</v>
      </c>
      <c r="E210" s="39"/>
      <c r="F210" s="250" t="s">
        <v>253</v>
      </c>
      <c r="G210" s="39"/>
      <c r="H210" s="39"/>
      <c r="I210" s="143"/>
      <c r="J210" s="39"/>
      <c r="K210" s="39"/>
      <c r="L210" s="43"/>
      <c r="M210" s="251"/>
      <c r="N210" s="25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83</v>
      </c>
    </row>
    <row r="211" s="14" customFormat="1">
      <c r="A211" s="14"/>
      <c r="B211" s="264"/>
      <c r="C211" s="265"/>
      <c r="D211" s="249" t="s">
        <v>138</v>
      </c>
      <c r="E211" s="266" t="s">
        <v>1</v>
      </c>
      <c r="F211" s="267" t="s">
        <v>254</v>
      </c>
      <c r="G211" s="265"/>
      <c r="H211" s="268">
        <v>14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4" t="s">
        <v>138</v>
      </c>
      <c r="AU211" s="274" t="s">
        <v>83</v>
      </c>
      <c r="AV211" s="14" t="s">
        <v>83</v>
      </c>
      <c r="AW211" s="14" t="s">
        <v>30</v>
      </c>
      <c r="AX211" s="14" t="s">
        <v>73</v>
      </c>
      <c r="AY211" s="274" t="s">
        <v>128</v>
      </c>
    </row>
    <row r="212" s="14" customFormat="1">
      <c r="A212" s="14"/>
      <c r="B212" s="264"/>
      <c r="C212" s="265"/>
      <c r="D212" s="249" t="s">
        <v>138</v>
      </c>
      <c r="E212" s="266" t="s">
        <v>1</v>
      </c>
      <c r="F212" s="267" t="s">
        <v>255</v>
      </c>
      <c r="G212" s="265"/>
      <c r="H212" s="268">
        <v>50</v>
      </c>
      <c r="I212" s="269"/>
      <c r="J212" s="265"/>
      <c r="K212" s="265"/>
      <c r="L212" s="270"/>
      <c r="M212" s="271"/>
      <c r="N212" s="272"/>
      <c r="O212" s="272"/>
      <c r="P212" s="272"/>
      <c r="Q212" s="272"/>
      <c r="R212" s="272"/>
      <c r="S212" s="272"/>
      <c r="T212" s="27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4" t="s">
        <v>138</v>
      </c>
      <c r="AU212" s="274" t="s">
        <v>83</v>
      </c>
      <c r="AV212" s="14" t="s">
        <v>83</v>
      </c>
      <c r="AW212" s="14" t="s">
        <v>30</v>
      </c>
      <c r="AX212" s="14" t="s">
        <v>73</v>
      </c>
      <c r="AY212" s="274" t="s">
        <v>128</v>
      </c>
    </row>
    <row r="213" s="2" customFormat="1" ht="21.75" customHeight="1">
      <c r="A213" s="37"/>
      <c r="B213" s="38"/>
      <c r="C213" s="235" t="s">
        <v>7</v>
      </c>
      <c r="D213" s="235" t="s">
        <v>130</v>
      </c>
      <c r="E213" s="236" t="s">
        <v>256</v>
      </c>
      <c r="F213" s="237" t="s">
        <v>257</v>
      </c>
      <c r="G213" s="238" t="s">
        <v>133</v>
      </c>
      <c r="H213" s="239">
        <v>64</v>
      </c>
      <c r="I213" s="240"/>
      <c r="J213" s="241">
        <f>ROUND(I213*H213,2)</f>
        <v>0</v>
      </c>
      <c r="K213" s="242"/>
      <c r="L213" s="43"/>
      <c r="M213" s="243" t="s">
        <v>1</v>
      </c>
      <c r="N213" s="244" t="s">
        <v>38</v>
      </c>
      <c r="O213" s="90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7" t="s">
        <v>134</v>
      </c>
      <c r="AT213" s="247" t="s">
        <v>130</v>
      </c>
      <c r="AU213" s="247" t="s">
        <v>83</v>
      </c>
      <c r="AY213" s="16" t="s">
        <v>128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6" t="s">
        <v>81</v>
      </c>
      <c r="BK213" s="248">
        <f>ROUND(I213*H213,2)</f>
        <v>0</v>
      </c>
      <c r="BL213" s="16" t="s">
        <v>134</v>
      </c>
      <c r="BM213" s="247" t="s">
        <v>258</v>
      </c>
    </row>
    <row r="214" s="2" customFormat="1">
      <c r="A214" s="37"/>
      <c r="B214" s="38"/>
      <c r="C214" s="39"/>
      <c r="D214" s="249" t="s">
        <v>136</v>
      </c>
      <c r="E214" s="39"/>
      <c r="F214" s="250" t="s">
        <v>259</v>
      </c>
      <c r="G214" s="39"/>
      <c r="H214" s="39"/>
      <c r="I214" s="143"/>
      <c r="J214" s="39"/>
      <c r="K214" s="39"/>
      <c r="L214" s="43"/>
      <c r="M214" s="251"/>
      <c r="N214" s="252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136</v>
      </c>
      <c r="AU214" s="16" t="s">
        <v>83</v>
      </c>
    </row>
    <row r="215" s="2" customFormat="1" ht="21.75" customHeight="1">
      <c r="A215" s="37"/>
      <c r="B215" s="38"/>
      <c r="C215" s="275" t="s">
        <v>260</v>
      </c>
      <c r="D215" s="275" t="s">
        <v>243</v>
      </c>
      <c r="E215" s="276" t="s">
        <v>261</v>
      </c>
      <c r="F215" s="277" t="s">
        <v>262</v>
      </c>
      <c r="G215" s="278" t="s">
        <v>263</v>
      </c>
      <c r="H215" s="279">
        <v>64</v>
      </c>
      <c r="I215" s="280"/>
      <c r="J215" s="281">
        <f>ROUND(I215*H215,2)</f>
        <v>0</v>
      </c>
      <c r="K215" s="282"/>
      <c r="L215" s="283"/>
      <c r="M215" s="284" t="s">
        <v>1</v>
      </c>
      <c r="N215" s="285" t="s">
        <v>38</v>
      </c>
      <c r="O215" s="90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7" t="s">
        <v>175</v>
      </c>
      <c r="AT215" s="247" t="s">
        <v>243</v>
      </c>
      <c r="AU215" s="247" t="s">
        <v>83</v>
      </c>
      <c r="AY215" s="16" t="s">
        <v>128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6" t="s">
        <v>81</v>
      </c>
      <c r="BK215" s="248">
        <f>ROUND(I215*H215,2)</f>
        <v>0</v>
      </c>
      <c r="BL215" s="16" t="s">
        <v>134</v>
      </c>
      <c r="BM215" s="247" t="s">
        <v>264</v>
      </c>
    </row>
    <row r="216" s="2" customFormat="1">
      <c r="A216" s="37"/>
      <c r="B216" s="38"/>
      <c r="C216" s="39"/>
      <c r="D216" s="249" t="s">
        <v>136</v>
      </c>
      <c r="E216" s="39"/>
      <c r="F216" s="250" t="s">
        <v>262</v>
      </c>
      <c r="G216" s="39"/>
      <c r="H216" s="39"/>
      <c r="I216" s="143"/>
      <c r="J216" s="39"/>
      <c r="K216" s="39"/>
      <c r="L216" s="43"/>
      <c r="M216" s="251"/>
      <c r="N216" s="25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83</v>
      </c>
    </row>
    <row r="217" s="2" customFormat="1" ht="16.5" customHeight="1">
      <c r="A217" s="37"/>
      <c r="B217" s="38"/>
      <c r="C217" s="235" t="s">
        <v>265</v>
      </c>
      <c r="D217" s="235" t="s">
        <v>130</v>
      </c>
      <c r="E217" s="236" t="s">
        <v>266</v>
      </c>
      <c r="F217" s="237" t="s">
        <v>267</v>
      </c>
      <c r="G217" s="238" t="s">
        <v>178</v>
      </c>
      <c r="H217" s="239">
        <v>0.10000000000000001</v>
      </c>
      <c r="I217" s="240"/>
      <c r="J217" s="241">
        <f>ROUND(I217*H217,2)</f>
        <v>0</v>
      </c>
      <c r="K217" s="242"/>
      <c r="L217" s="43"/>
      <c r="M217" s="243" t="s">
        <v>1</v>
      </c>
      <c r="N217" s="244" t="s">
        <v>38</v>
      </c>
      <c r="O217" s="90"/>
      <c r="P217" s="245">
        <f>O217*H217</f>
        <v>0</v>
      </c>
      <c r="Q217" s="245">
        <v>0</v>
      </c>
      <c r="R217" s="245">
        <f>Q217*H217</f>
        <v>0</v>
      </c>
      <c r="S217" s="245">
        <v>0</v>
      </c>
      <c r="T217" s="24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7" t="s">
        <v>134</v>
      </c>
      <c r="AT217" s="247" t="s">
        <v>130</v>
      </c>
      <c r="AU217" s="247" t="s">
        <v>83</v>
      </c>
      <c r="AY217" s="16" t="s">
        <v>128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6" t="s">
        <v>81</v>
      </c>
      <c r="BK217" s="248">
        <f>ROUND(I217*H217,2)</f>
        <v>0</v>
      </c>
      <c r="BL217" s="16" t="s">
        <v>134</v>
      </c>
      <c r="BM217" s="247" t="s">
        <v>268</v>
      </c>
    </row>
    <row r="218" s="2" customFormat="1">
      <c r="A218" s="37"/>
      <c r="B218" s="38"/>
      <c r="C218" s="39"/>
      <c r="D218" s="249" t="s">
        <v>136</v>
      </c>
      <c r="E218" s="39"/>
      <c r="F218" s="250" t="s">
        <v>269</v>
      </c>
      <c r="G218" s="39"/>
      <c r="H218" s="39"/>
      <c r="I218" s="143"/>
      <c r="J218" s="39"/>
      <c r="K218" s="39"/>
      <c r="L218" s="43"/>
      <c r="M218" s="251"/>
      <c r="N218" s="252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136</v>
      </c>
      <c r="AU218" s="16" t="s">
        <v>83</v>
      </c>
    </row>
    <row r="219" s="2" customFormat="1" ht="16.5" customHeight="1">
      <c r="A219" s="37"/>
      <c r="B219" s="38"/>
      <c r="C219" s="235" t="s">
        <v>270</v>
      </c>
      <c r="D219" s="235" t="s">
        <v>130</v>
      </c>
      <c r="E219" s="236" t="s">
        <v>271</v>
      </c>
      <c r="F219" s="237" t="s">
        <v>272</v>
      </c>
      <c r="G219" s="238" t="s">
        <v>178</v>
      </c>
      <c r="H219" s="239">
        <v>0.10000000000000001</v>
      </c>
      <c r="I219" s="240"/>
      <c r="J219" s="241">
        <f>ROUND(I219*H219,2)</f>
        <v>0</v>
      </c>
      <c r="K219" s="242"/>
      <c r="L219" s="43"/>
      <c r="M219" s="243" t="s">
        <v>1</v>
      </c>
      <c r="N219" s="244" t="s">
        <v>38</v>
      </c>
      <c r="O219" s="90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7" t="s">
        <v>134</v>
      </c>
      <c r="AT219" s="247" t="s">
        <v>130</v>
      </c>
      <c r="AU219" s="247" t="s">
        <v>83</v>
      </c>
      <c r="AY219" s="16" t="s">
        <v>128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6" t="s">
        <v>81</v>
      </c>
      <c r="BK219" s="248">
        <f>ROUND(I219*H219,2)</f>
        <v>0</v>
      </c>
      <c r="BL219" s="16" t="s">
        <v>134</v>
      </c>
      <c r="BM219" s="247" t="s">
        <v>273</v>
      </c>
    </row>
    <row r="220" s="2" customFormat="1">
      <c r="A220" s="37"/>
      <c r="B220" s="38"/>
      <c r="C220" s="39"/>
      <c r="D220" s="249" t="s">
        <v>136</v>
      </c>
      <c r="E220" s="39"/>
      <c r="F220" s="250" t="s">
        <v>274</v>
      </c>
      <c r="G220" s="39"/>
      <c r="H220" s="39"/>
      <c r="I220" s="143"/>
      <c r="J220" s="39"/>
      <c r="K220" s="39"/>
      <c r="L220" s="43"/>
      <c r="M220" s="251"/>
      <c r="N220" s="25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83</v>
      </c>
    </row>
    <row r="221" s="2" customFormat="1" ht="21.75" customHeight="1">
      <c r="A221" s="37"/>
      <c r="B221" s="38"/>
      <c r="C221" s="235" t="s">
        <v>275</v>
      </c>
      <c r="D221" s="235" t="s">
        <v>130</v>
      </c>
      <c r="E221" s="236" t="s">
        <v>276</v>
      </c>
      <c r="F221" s="237" t="s">
        <v>277</v>
      </c>
      <c r="G221" s="238" t="s">
        <v>133</v>
      </c>
      <c r="H221" s="239">
        <v>64</v>
      </c>
      <c r="I221" s="240"/>
      <c r="J221" s="241">
        <f>ROUND(I221*H221,2)</f>
        <v>0</v>
      </c>
      <c r="K221" s="242"/>
      <c r="L221" s="43"/>
      <c r="M221" s="243" t="s">
        <v>1</v>
      </c>
      <c r="N221" s="244" t="s">
        <v>38</v>
      </c>
      <c r="O221" s="90"/>
      <c r="P221" s="245">
        <f>O221*H221</f>
        <v>0</v>
      </c>
      <c r="Q221" s="245">
        <v>0</v>
      </c>
      <c r="R221" s="245">
        <f>Q221*H221</f>
        <v>0</v>
      </c>
      <c r="S221" s="245">
        <v>0</v>
      </c>
      <c r="T221" s="24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7" t="s">
        <v>134</v>
      </c>
      <c r="AT221" s="247" t="s">
        <v>130</v>
      </c>
      <c r="AU221" s="247" t="s">
        <v>83</v>
      </c>
      <c r="AY221" s="16" t="s">
        <v>128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6" t="s">
        <v>81</v>
      </c>
      <c r="BK221" s="248">
        <f>ROUND(I221*H221,2)</f>
        <v>0</v>
      </c>
      <c r="BL221" s="16" t="s">
        <v>134</v>
      </c>
      <c r="BM221" s="247" t="s">
        <v>278</v>
      </c>
    </row>
    <row r="222" s="2" customFormat="1">
      <c r="A222" s="37"/>
      <c r="B222" s="38"/>
      <c r="C222" s="39"/>
      <c r="D222" s="249" t="s">
        <v>136</v>
      </c>
      <c r="E222" s="39"/>
      <c r="F222" s="250" t="s">
        <v>279</v>
      </c>
      <c r="G222" s="39"/>
      <c r="H222" s="39"/>
      <c r="I222" s="143"/>
      <c r="J222" s="39"/>
      <c r="K222" s="39"/>
      <c r="L222" s="43"/>
      <c r="M222" s="251"/>
      <c r="N222" s="25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136</v>
      </c>
      <c r="AU222" s="16" t="s">
        <v>83</v>
      </c>
    </row>
    <row r="223" s="2" customFormat="1" ht="21.75" customHeight="1">
      <c r="A223" s="37"/>
      <c r="B223" s="38"/>
      <c r="C223" s="235" t="s">
        <v>280</v>
      </c>
      <c r="D223" s="235" t="s">
        <v>130</v>
      </c>
      <c r="E223" s="236" t="s">
        <v>281</v>
      </c>
      <c r="F223" s="237" t="s">
        <v>282</v>
      </c>
      <c r="G223" s="238" t="s">
        <v>159</v>
      </c>
      <c r="H223" s="239">
        <v>78</v>
      </c>
      <c r="I223" s="240"/>
      <c r="J223" s="241">
        <f>ROUND(I223*H223,2)</f>
        <v>0</v>
      </c>
      <c r="K223" s="242"/>
      <c r="L223" s="43"/>
      <c r="M223" s="243" t="s">
        <v>1</v>
      </c>
      <c r="N223" s="244" t="s">
        <v>38</v>
      </c>
      <c r="O223" s="90"/>
      <c r="P223" s="245">
        <f>O223*H223</f>
        <v>0</v>
      </c>
      <c r="Q223" s="245">
        <v>0.23058000000000001</v>
      </c>
      <c r="R223" s="245">
        <f>Q223*H223</f>
        <v>17.985240000000001</v>
      </c>
      <c r="S223" s="245">
        <v>0</v>
      </c>
      <c r="T223" s="24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7" t="s">
        <v>134</v>
      </c>
      <c r="AT223" s="247" t="s">
        <v>130</v>
      </c>
      <c r="AU223" s="247" t="s">
        <v>83</v>
      </c>
      <c r="AY223" s="16" t="s">
        <v>128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6" t="s">
        <v>81</v>
      </c>
      <c r="BK223" s="248">
        <f>ROUND(I223*H223,2)</f>
        <v>0</v>
      </c>
      <c r="BL223" s="16" t="s">
        <v>134</v>
      </c>
      <c r="BM223" s="247" t="s">
        <v>283</v>
      </c>
    </row>
    <row r="224" s="2" customFormat="1">
      <c r="A224" s="37"/>
      <c r="B224" s="38"/>
      <c r="C224" s="39"/>
      <c r="D224" s="249" t="s">
        <v>136</v>
      </c>
      <c r="E224" s="39"/>
      <c r="F224" s="250" t="s">
        <v>282</v>
      </c>
      <c r="G224" s="39"/>
      <c r="H224" s="39"/>
      <c r="I224" s="143"/>
      <c r="J224" s="39"/>
      <c r="K224" s="39"/>
      <c r="L224" s="43"/>
      <c r="M224" s="251"/>
      <c r="N224" s="252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136</v>
      </c>
      <c r="AU224" s="16" t="s">
        <v>83</v>
      </c>
    </row>
    <row r="225" s="14" customFormat="1">
      <c r="A225" s="14"/>
      <c r="B225" s="264"/>
      <c r="C225" s="265"/>
      <c r="D225" s="249" t="s">
        <v>138</v>
      </c>
      <c r="E225" s="266" t="s">
        <v>1</v>
      </c>
      <c r="F225" s="267" t="s">
        <v>284</v>
      </c>
      <c r="G225" s="265"/>
      <c r="H225" s="268">
        <v>35</v>
      </c>
      <c r="I225" s="269"/>
      <c r="J225" s="265"/>
      <c r="K225" s="265"/>
      <c r="L225" s="270"/>
      <c r="M225" s="271"/>
      <c r="N225" s="272"/>
      <c r="O225" s="272"/>
      <c r="P225" s="272"/>
      <c r="Q225" s="272"/>
      <c r="R225" s="272"/>
      <c r="S225" s="272"/>
      <c r="T225" s="27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4" t="s">
        <v>138</v>
      </c>
      <c r="AU225" s="274" t="s">
        <v>83</v>
      </c>
      <c r="AV225" s="14" t="s">
        <v>83</v>
      </c>
      <c r="AW225" s="14" t="s">
        <v>30</v>
      </c>
      <c r="AX225" s="14" t="s">
        <v>73</v>
      </c>
      <c r="AY225" s="274" t="s">
        <v>128</v>
      </c>
    </row>
    <row r="226" s="14" customFormat="1">
      <c r="A226" s="14"/>
      <c r="B226" s="264"/>
      <c r="C226" s="265"/>
      <c r="D226" s="249" t="s">
        <v>138</v>
      </c>
      <c r="E226" s="266" t="s">
        <v>1</v>
      </c>
      <c r="F226" s="267" t="s">
        <v>285</v>
      </c>
      <c r="G226" s="265"/>
      <c r="H226" s="268">
        <v>43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138</v>
      </c>
      <c r="AU226" s="274" t="s">
        <v>83</v>
      </c>
      <c r="AV226" s="14" t="s">
        <v>83</v>
      </c>
      <c r="AW226" s="14" t="s">
        <v>30</v>
      </c>
      <c r="AX226" s="14" t="s">
        <v>73</v>
      </c>
      <c r="AY226" s="274" t="s">
        <v>128</v>
      </c>
    </row>
    <row r="227" s="12" customFormat="1" ht="22.8" customHeight="1">
      <c r="A227" s="12"/>
      <c r="B227" s="219"/>
      <c r="C227" s="220"/>
      <c r="D227" s="221" t="s">
        <v>72</v>
      </c>
      <c r="E227" s="233" t="s">
        <v>134</v>
      </c>
      <c r="F227" s="233" t="s">
        <v>286</v>
      </c>
      <c r="G227" s="220"/>
      <c r="H227" s="220"/>
      <c r="I227" s="223"/>
      <c r="J227" s="234">
        <f>BK227</f>
        <v>0</v>
      </c>
      <c r="K227" s="220"/>
      <c r="L227" s="225"/>
      <c r="M227" s="226"/>
      <c r="N227" s="227"/>
      <c r="O227" s="227"/>
      <c r="P227" s="228">
        <f>SUM(P228:P230)</f>
        <v>0</v>
      </c>
      <c r="Q227" s="227"/>
      <c r="R227" s="228">
        <f>SUM(R228:R230)</f>
        <v>1.0220400000000001</v>
      </c>
      <c r="S227" s="227"/>
      <c r="T227" s="229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0" t="s">
        <v>81</v>
      </c>
      <c r="AT227" s="231" t="s">
        <v>72</v>
      </c>
      <c r="AU227" s="231" t="s">
        <v>81</v>
      </c>
      <c r="AY227" s="230" t="s">
        <v>128</v>
      </c>
      <c r="BK227" s="232">
        <f>SUM(BK228:BK230)</f>
        <v>0</v>
      </c>
    </row>
    <row r="228" s="2" customFormat="1" ht="21.75" customHeight="1">
      <c r="A228" s="37"/>
      <c r="B228" s="38"/>
      <c r="C228" s="235" t="s">
        <v>287</v>
      </c>
      <c r="D228" s="235" t="s">
        <v>130</v>
      </c>
      <c r="E228" s="236" t="s">
        <v>288</v>
      </c>
      <c r="F228" s="237" t="s">
        <v>289</v>
      </c>
      <c r="G228" s="238" t="s">
        <v>178</v>
      </c>
      <c r="H228" s="239">
        <v>0.59999999999999998</v>
      </c>
      <c r="I228" s="240"/>
      <c r="J228" s="241">
        <f>ROUND(I228*H228,2)</f>
        <v>0</v>
      </c>
      <c r="K228" s="242"/>
      <c r="L228" s="43"/>
      <c r="M228" s="243" t="s">
        <v>1</v>
      </c>
      <c r="N228" s="244" t="s">
        <v>38</v>
      </c>
      <c r="O228" s="90"/>
      <c r="P228" s="245">
        <f>O228*H228</f>
        <v>0</v>
      </c>
      <c r="Q228" s="245">
        <v>1.7034</v>
      </c>
      <c r="R228" s="245">
        <f>Q228*H228</f>
        <v>1.0220400000000001</v>
      </c>
      <c r="S228" s="245">
        <v>0</v>
      </c>
      <c r="T228" s="24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7" t="s">
        <v>134</v>
      </c>
      <c r="AT228" s="247" t="s">
        <v>130</v>
      </c>
      <c r="AU228" s="247" t="s">
        <v>83</v>
      </c>
      <c r="AY228" s="16" t="s">
        <v>128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6" t="s">
        <v>81</v>
      </c>
      <c r="BK228" s="248">
        <f>ROUND(I228*H228,2)</f>
        <v>0</v>
      </c>
      <c r="BL228" s="16" t="s">
        <v>134</v>
      </c>
      <c r="BM228" s="247" t="s">
        <v>290</v>
      </c>
    </row>
    <row r="229" s="2" customFormat="1">
      <c r="A229" s="37"/>
      <c r="B229" s="38"/>
      <c r="C229" s="39"/>
      <c r="D229" s="249" t="s">
        <v>136</v>
      </c>
      <c r="E229" s="39"/>
      <c r="F229" s="250" t="s">
        <v>289</v>
      </c>
      <c r="G229" s="39"/>
      <c r="H229" s="39"/>
      <c r="I229" s="143"/>
      <c r="J229" s="39"/>
      <c r="K229" s="39"/>
      <c r="L229" s="43"/>
      <c r="M229" s="251"/>
      <c r="N229" s="252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136</v>
      </c>
      <c r="AU229" s="16" t="s">
        <v>83</v>
      </c>
    </row>
    <row r="230" s="14" customFormat="1">
      <c r="A230" s="14"/>
      <c r="B230" s="264"/>
      <c r="C230" s="265"/>
      <c r="D230" s="249" t="s">
        <v>138</v>
      </c>
      <c r="E230" s="266" t="s">
        <v>1</v>
      </c>
      <c r="F230" s="267" t="s">
        <v>291</v>
      </c>
      <c r="G230" s="265"/>
      <c r="H230" s="268">
        <v>0.59999999999999998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4" t="s">
        <v>138</v>
      </c>
      <c r="AU230" s="274" t="s">
        <v>83</v>
      </c>
      <c r="AV230" s="14" t="s">
        <v>83</v>
      </c>
      <c r="AW230" s="14" t="s">
        <v>30</v>
      </c>
      <c r="AX230" s="14" t="s">
        <v>73</v>
      </c>
      <c r="AY230" s="274" t="s">
        <v>128</v>
      </c>
    </row>
    <row r="231" s="12" customFormat="1" ht="22.8" customHeight="1">
      <c r="A231" s="12"/>
      <c r="B231" s="219"/>
      <c r="C231" s="220"/>
      <c r="D231" s="221" t="s">
        <v>72</v>
      </c>
      <c r="E231" s="233" t="s">
        <v>156</v>
      </c>
      <c r="F231" s="233" t="s">
        <v>292</v>
      </c>
      <c r="G231" s="220"/>
      <c r="H231" s="220"/>
      <c r="I231" s="223"/>
      <c r="J231" s="234">
        <f>BK231</f>
        <v>0</v>
      </c>
      <c r="K231" s="220"/>
      <c r="L231" s="225"/>
      <c r="M231" s="226"/>
      <c r="N231" s="227"/>
      <c r="O231" s="227"/>
      <c r="P231" s="228">
        <f>SUM(P232:P279)</f>
        <v>0</v>
      </c>
      <c r="Q231" s="227"/>
      <c r="R231" s="228">
        <f>SUM(R232:R279)</f>
        <v>97.094090000000023</v>
      </c>
      <c r="S231" s="227"/>
      <c r="T231" s="229">
        <f>SUM(T232:T279)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0" t="s">
        <v>81</v>
      </c>
      <c r="AT231" s="231" t="s">
        <v>72</v>
      </c>
      <c r="AU231" s="231" t="s">
        <v>81</v>
      </c>
      <c r="AY231" s="230" t="s">
        <v>128</v>
      </c>
      <c r="BK231" s="232">
        <f>SUM(BK232:BK279)</f>
        <v>0</v>
      </c>
    </row>
    <row r="232" s="2" customFormat="1" ht="16.5" customHeight="1">
      <c r="A232" s="37"/>
      <c r="B232" s="38"/>
      <c r="C232" s="235" t="s">
        <v>293</v>
      </c>
      <c r="D232" s="235" t="s">
        <v>130</v>
      </c>
      <c r="E232" s="236" t="s">
        <v>294</v>
      </c>
      <c r="F232" s="237" t="s">
        <v>295</v>
      </c>
      <c r="G232" s="238" t="s">
        <v>133</v>
      </c>
      <c r="H232" s="239">
        <v>322.19999999999999</v>
      </c>
      <c r="I232" s="240"/>
      <c r="J232" s="241">
        <f>ROUND(I232*H232,2)</f>
        <v>0</v>
      </c>
      <c r="K232" s="242"/>
      <c r="L232" s="43"/>
      <c r="M232" s="243" t="s">
        <v>1</v>
      </c>
      <c r="N232" s="244" t="s">
        <v>38</v>
      </c>
      <c r="O232" s="90"/>
      <c r="P232" s="245">
        <f>O232*H232</f>
        <v>0</v>
      </c>
      <c r="Q232" s="245">
        <v>0</v>
      </c>
      <c r="R232" s="245">
        <f>Q232*H232</f>
        <v>0</v>
      </c>
      <c r="S232" s="245">
        <v>0</v>
      </c>
      <c r="T232" s="24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7" t="s">
        <v>134</v>
      </c>
      <c r="AT232" s="247" t="s">
        <v>130</v>
      </c>
      <c r="AU232" s="247" t="s">
        <v>83</v>
      </c>
      <c r="AY232" s="16" t="s">
        <v>128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16" t="s">
        <v>81</v>
      </c>
      <c r="BK232" s="248">
        <f>ROUND(I232*H232,2)</f>
        <v>0</v>
      </c>
      <c r="BL232" s="16" t="s">
        <v>134</v>
      </c>
      <c r="BM232" s="247" t="s">
        <v>296</v>
      </c>
    </row>
    <row r="233" s="2" customFormat="1">
      <c r="A233" s="37"/>
      <c r="B233" s="38"/>
      <c r="C233" s="39"/>
      <c r="D233" s="249" t="s">
        <v>136</v>
      </c>
      <c r="E233" s="39"/>
      <c r="F233" s="250" t="s">
        <v>297</v>
      </c>
      <c r="G233" s="39"/>
      <c r="H233" s="39"/>
      <c r="I233" s="143"/>
      <c r="J233" s="39"/>
      <c r="K233" s="39"/>
      <c r="L233" s="43"/>
      <c r="M233" s="251"/>
      <c r="N233" s="252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136</v>
      </c>
      <c r="AU233" s="16" t="s">
        <v>83</v>
      </c>
    </row>
    <row r="234" s="14" customFormat="1">
      <c r="A234" s="14"/>
      <c r="B234" s="264"/>
      <c r="C234" s="265"/>
      <c r="D234" s="249" t="s">
        <v>138</v>
      </c>
      <c r="E234" s="266" t="s">
        <v>1</v>
      </c>
      <c r="F234" s="267" t="s">
        <v>298</v>
      </c>
      <c r="G234" s="265"/>
      <c r="H234" s="268">
        <v>189.19999999999999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138</v>
      </c>
      <c r="AU234" s="274" t="s">
        <v>83</v>
      </c>
      <c r="AV234" s="14" t="s">
        <v>83</v>
      </c>
      <c r="AW234" s="14" t="s">
        <v>30</v>
      </c>
      <c r="AX234" s="14" t="s">
        <v>73</v>
      </c>
      <c r="AY234" s="274" t="s">
        <v>128</v>
      </c>
    </row>
    <row r="235" s="14" customFormat="1">
      <c r="A235" s="14"/>
      <c r="B235" s="264"/>
      <c r="C235" s="265"/>
      <c r="D235" s="249" t="s">
        <v>138</v>
      </c>
      <c r="E235" s="266" t="s">
        <v>1</v>
      </c>
      <c r="F235" s="267" t="s">
        <v>145</v>
      </c>
      <c r="G235" s="265"/>
      <c r="H235" s="268">
        <v>133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4" t="s">
        <v>138</v>
      </c>
      <c r="AU235" s="274" t="s">
        <v>83</v>
      </c>
      <c r="AV235" s="14" t="s">
        <v>83</v>
      </c>
      <c r="AW235" s="14" t="s">
        <v>30</v>
      </c>
      <c r="AX235" s="14" t="s">
        <v>73</v>
      </c>
      <c r="AY235" s="274" t="s">
        <v>128</v>
      </c>
    </row>
    <row r="236" s="2" customFormat="1" ht="16.5" customHeight="1">
      <c r="A236" s="37"/>
      <c r="B236" s="38"/>
      <c r="C236" s="235" t="s">
        <v>299</v>
      </c>
      <c r="D236" s="235" t="s">
        <v>130</v>
      </c>
      <c r="E236" s="236" t="s">
        <v>300</v>
      </c>
      <c r="F236" s="237" t="s">
        <v>301</v>
      </c>
      <c r="G236" s="238" t="s">
        <v>133</v>
      </c>
      <c r="H236" s="239">
        <v>189.19999999999999</v>
      </c>
      <c r="I236" s="240"/>
      <c r="J236" s="241">
        <f>ROUND(I236*H236,2)</f>
        <v>0</v>
      </c>
      <c r="K236" s="242"/>
      <c r="L236" s="43"/>
      <c r="M236" s="243" t="s">
        <v>1</v>
      </c>
      <c r="N236" s="244" t="s">
        <v>38</v>
      </c>
      <c r="O236" s="90"/>
      <c r="P236" s="245">
        <f>O236*H236</f>
        <v>0</v>
      </c>
      <c r="Q236" s="245">
        <v>0.27994000000000002</v>
      </c>
      <c r="R236" s="245">
        <f>Q236*H236</f>
        <v>52.964648000000004</v>
      </c>
      <c r="S236" s="245">
        <v>0</v>
      </c>
      <c r="T236" s="24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7" t="s">
        <v>134</v>
      </c>
      <c r="AT236" s="247" t="s">
        <v>130</v>
      </c>
      <c r="AU236" s="247" t="s">
        <v>83</v>
      </c>
      <c r="AY236" s="16" t="s">
        <v>128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6" t="s">
        <v>81</v>
      </c>
      <c r="BK236" s="248">
        <f>ROUND(I236*H236,2)</f>
        <v>0</v>
      </c>
      <c r="BL236" s="16" t="s">
        <v>134</v>
      </c>
      <c r="BM236" s="247" t="s">
        <v>302</v>
      </c>
    </row>
    <row r="237" s="2" customFormat="1">
      <c r="A237" s="37"/>
      <c r="B237" s="38"/>
      <c r="C237" s="39"/>
      <c r="D237" s="249" t="s">
        <v>136</v>
      </c>
      <c r="E237" s="39"/>
      <c r="F237" s="250" t="s">
        <v>297</v>
      </c>
      <c r="G237" s="39"/>
      <c r="H237" s="39"/>
      <c r="I237" s="143"/>
      <c r="J237" s="39"/>
      <c r="K237" s="39"/>
      <c r="L237" s="43"/>
      <c r="M237" s="251"/>
      <c r="N237" s="252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83</v>
      </c>
    </row>
    <row r="238" s="14" customFormat="1">
      <c r="A238" s="14"/>
      <c r="B238" s="264"/>
      <c r="C238" s="265"/>
      <c r="D238" s="249" t="s">
        <v>138</v>
      </c>
      <c r="E238" s="266" t="s">
        <v>1</v>
      </c>
      <c r="F238" s="267" t="s">
        <v>298</v>
      </c>
      <c r="G238" s="265"/>
      <c r="H238" s="268">
        <v>189.19999999999999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4" t="s">
        <v>138</v>
      </c>
      <c r="AU238" s="274" t="s">
        <v>83</v>
      </c>
      <c r="AV238" s="14" t="s">
        <v>83</v>
      </c>
      <c r="AW238" s="14" t="s">
        <v>30</v>
      </c>
      <c r="AX238" s="14" t="s">
        <v>73</v>
      </c>
      <c r="AY238" s="274" t="s">
        <v>128</v>
      </c>
    </row>
    <row r="239" s="2" customFormat="1" ht="21.75" customHeight="1">
      <c r="A239" s="37"/>
      <c r="B239" s="38"/>
      <c r="C239" s="235" t="s">
        <v>303</v>
      </c>
      <c r="D239" s="235" t="s">
        <v>130</v>
      </c>
      <c r="E239" s="236" t="s">
        <v>304</v>
      </c>
      <c r="F239" s="237" t="s">
        <v>305</v>
      </c>
      <c r="G239" s="238" t="s">
        <v>133</v>
      </c>
      <c r="H239" s="239">
        <v>250</v>
      </c>
      <c r="I239" s="240"/>
      <c r="J239" s="241">
        <f>ROUND(I239*H239,2)</f>
        <v>0</v>
      </c>
      <c r="K239" s="242"/>
      <c r="L239" s="43"/>
      <c r="M239" s="243" t="s">
        <v>1</v>
      </c>
      <c r="N239" s="244" t="s">
        <v>38</v>
      </c>
      <c r="O239" s="90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7" t="s">
        <v>134</v>
      </c>
      <c r="AT239" s="247" t="s">
        <v>130</v>
      </c>
      <c r="AU239" s="247" t="s">
        <v>83</v>
      </c>
      <c r="AY239" s="16" t="s">
        <v>128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6" t="s">
        <v>81</v>
      </c>
      <c r="BK239" s="248">
        <f>ROUND(I239*H239,2)</f>
        <v>0</v>
      </c>
      <c r="BL239" s="16" t="s">
        <v>134</v>
      </c>
      <c r="BM239" s="247" t="s">
        <v>306</v>
      </c>
    </row>
    <row r="240" s="2" customFormat="1">
      <c r="A240" s="37"/>
      <c r="B240" s="38"/>
      <c r="C240" s="39"/>
      <c r="D240" s="249" t="s">
        <v>136</v>
      </c>
      <c r="E240" s="39"/>
      <c r="F240" s="250" t="s">
        <v>307</v>
      </c>
      <c r="G240" s="39"/>
      <c r="H240" s="39"/>
      <c r="I240" s="143"/>
      <c r="J240" s="39"/>
      <c r="K240" s="39"/>
      <c r="L240" s="43"/>
      <c r="M240" s="251"/>
      <c r="N240" s="252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136</v>
      </c>
      <c r="AU240" s="16" t="s">
        <v>83</v>
      </c>
    </row>
    <row r="241" s="14" customFormat="1">
      <c r="A241" s="14"/>
      <c r="B241" s="264"/>
      <c r="C241" s="265"/>
      <c r="D241" s="249" t="s">
        <v>138</v>
      </c>
      <c r="E241" s="266" t="s">
        <v>1</v>
      </c>
      <c r="F241" s="267" t="s">
        <v>308</v>
      </c>
      <c r="G241" s="265"/>
      <c r="H241" s="268">
        <v>250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4" t="s">
        <v>138</v>
      </c>
      <c r="AU241" s="274" t="s">
        <v>83</v>
      </c>
      <c r="AV241" s="14" t="s">
        <v>83</v>
      </c>
      <c r="AW241" s="14" t="s">
        <v>30</v>
      </c>
      <c r="AX241" s="14" t="s">
        <v>73</v>
      </c>
      <c r="AY241" s="274" t="s">
        <v>128</v>
      </c>
    </row>
    <row r="242" s="13" customFormat="1">
      <c r="A242" s="13"/>
      <c r="B242" s="253"/>
      <c r="C242" s="254"/>
      <c r="D242" s="249" t="s">
        <v>138</v>
      </c>
      <c r="E242" s="255" t="s">
        <v>1</v>
      </c>
      <c r="F242" s="256" t="s">
        <v>139</v>
      </c>
      <c r="G242" s="254"/>
      <c r="H242" s="257">
        <v>250</v>
      </c>
      <c r="I242" s="258"/>
      <c r="J242" s="254"/>
      <c r="K242" s="254"/>
      <c r="L242" s="259"/>
      <c r="M242" s="260"/>
      <c r="N242" s="261"/>
      <c r="O242" s="261"/>
      <c r="P242" s="261"/>
      <c r="Q242" s="261"/>
      <c r="R242" s="261"/>
      <c r="S242" s="261"/>
      <c r="T242" s="26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3" t="s">
        <v>138</v>
      </c>
      <c r="AU242" s="263" t="s">
        <v>83</v>
      </c>
      <c r="AV242" s="13" t="s">
        <v>134</v>
      </c>
      <c r="AW242" s="13" t="s">
        <v>4</v>
      </c>
      <c r="AX242" s="13" t="s">
        <v>81</v>
      </c>
      <c r="AY242" s="263" t="s">
        <v>128</v>
      </c>
    </row>
    <row r="243" s="2" customFormat="1" ht="21.75" customHeight="1">
      <c r="A243" s="37"/>
      <c r="B243" s="38"/>
      <c r="C243" s="235" t="s">
        <v>309</v>
      </c>
      <c r="D243" s="235" t="s">
        <v>130</v>
      </c>
      <c r="E243" s="236" t="s">
        <v>310</v>
      </c>
      <c r="F243" s="237" t="s">
        <v>311</v>
      </c>
      <c r="G243" s="238" t="s">
        <v>133</v>
      </c>
      <c r="H243" s="239">
        <v>142.19999999999999</v>
      </c>
      <c r="I243" s="240"/>
      <c r="J243" s="241">
        <f>ROUND(I243*H243,2)</f>
        <v>0</v>
      </c>
      <c r="K243" s="242"/>
      <c r="L243" s="43"/>
      <c r="M243" s="243" t="s">
        <v>1</v>
      </c>
      <c r="N243" s="244" t="s">
        <v>38</v>
      </c>
      <c r="O243" s="90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7" t="s">
        <v>134</v>
      </c>
      <c r="AT243" s="247" t="s">
        <v>130</v>
      </c>
      <c r="AU243" s="247" t="s">
        <v>83</v>
      </c>
      <c r="AY243" s="16" t="s">
        <v>128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6" t="s">
        <v>81</v>
      </c>
      <c r="BK243" s="248">
        <f>ROUND(I243*H243,2)</f>
        <v>0</v>
      </c>
      <c r="BL243" s="16" t="s">
        <v>134</v>
      </c>
      <c r="BM243" s="247" t="s">
        <v>312</v>
      </c>
    </row>
    <row r="244" s="2" customFormat="1">
      <c r="A244" s="37"/>
      <c r="B244" s="38"/>
      <c r="C244" s="39"/>
      <c r="D244" s="249" t="s">
        <v>136</v>
      </c>
      <c r="E244" s="39"/>
      <c r="F244" s="250" t="s">
        <v>313</v>
      </c>
      <c r="G244" s="39"/>
      <c r="H244" s="39"/>
      <c r="I244" s="143"/>
      <c r="J244" s="39"/>
      <c r="K244" s="39"/>
      <c r="L244" s="43"/>
      <c r="M244" s="251"/>
      <c r="N244" s="252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83</v>
      </c>
    </row>
    <row r="245" s="14" customFormat="1">
      <c r="A245" s="14"/>
      <c r="B245" s="264"/>
      <c r="C245" s="265"/>
      <c r="D245" s="249" t="s">
        <v>138</v>
      </c>
      <c r="E245" s="266" t="s">
        <v>1</v>
      </c>
      <c r="F245" s="267" t="s">
        <v>314</v>
      </c>
      <c r="G245" s="265"/>
      <c r="H245" s="268">
        <v>142.19999999999999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4" t="s">
        <v>138</v>
      </c>
      <c r="AU245" s="274" t="s">
        <v>83</v>
      </c>
      <c r="AV245" s="14" t="s">
        <v>83</v>
      </c>
      <c r="AW245" s="14" t="s">
        <v>30</v>
      </c>
      <c r="AX245" s="14" t="s">
        <v>73</v>
      </c>
      <c r="AY245" s="274" t="s">
        <v>128</v>
      </c>
    </row>
    <row r="246" s="2" customFormat="1" ht="21.75" customHeight="1">
      <c r="A246" s="37"/>
      <c r="B246" s="38"/>
      <c r="C246" s="235" t="s">
        <v>315</v>
      </c>
      <c r="D246" s="235" t="s">
        <v>130</v>
      </c>
      <c r="E246" s="236" t="s">
        <v>316</v>
      </c>
      <c r="F246" s="237" t="s">
        <v>317</v>
      </c>
      <c r="G246" s="238" t="s">
        <v>133</v>
      </c>
      <c r="H246" s="239">
        <v>0</v>
      </c>
      <c r="I246" s="240"/>
      <c r="J246" s="241">
        <f>ROUND(I246*H246,2)</f>
        <v>0</v>
      </c>
      <c r="K246" s="242"/>
      <c r="L246" s="43"/>
      <c r="M246" s="243" t="s">
        <v>1</v>
      </c>
      <c r="N246" s="244" t="s">
        <v>38</v>
      </c>
      <c r="O246" s="90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7" t="s">
        <v>134</v>
      </c>
      <c r="AT246" s="247" t="s">
        <v>130</v>
      </c>
      <c r="AU246" s="247" t="s">
        <v>83</v>
      </c>
      <c r="AY246" s="16" t="s">
        <v>128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6" t="s">
        <v>81</v>
      </c>
      <c r="BK246" s="248">
        <f>ROUND(I246*H246,2)</f>
        <v>0</v>
      </c>
      <c r="BL246" s="16" t="s">
        <v>134</v>
      </c>
      <c r="BM246" s="247" t="s">
        <v>318</v>
      </c>
    </row>
    <row r="247" s="2" customFormat="1">
      <c r="A247" s="37"/>
      <c r="B247" s="38"/>
      <c r="C247" s="39"/>
      <c r="D247" s="249" t="s">
        <v>136</v>
      </c>
      <c r="E247" s="39"/>
      <c r="F247" s="250" t="s">
        <v>319</v>
      </c>
      <c r="G247" s="39"/>
      <c r="H247" s="39"/>
      <c r="I247" s="143"/>
      <c r="J247" s="39"/>
      <c r="K247" s="39"/>
      <c r="L247" s="43"/>
      <c r="M247" s="251"/>
      <c r="N247" s="252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136</v>
      </c>
      <c r="AU247" s="16" t="s">
        <v>83</v>
      </c>
    </row>
    <row r="248" s="13" customFormat="1">
      <c r="A248" s="13"/>
      <c r="B248" s="253"/>
      <c r="C248" s="254"/>
      <c r="D248" s="249" t="s">
        <v>138</v>
      </c>
      <c r="E248" s="255" t="s">
        <v>1</v>
      </c>
      <c r="F248" s="256" t="s">
        <v>139</v>
      </c>
      <c r="G248" s="254"/>
      <c r="H248" s="257">
        <v>0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3" t="s">
        <v>138</v>
      </c>
      <c r="AU248" s="263" t="s">
        <v>83</v>
      </c>
      <c r="AV248" s="13" t="s">
        <v>134</v>
      </c>
      <c r="AW248" s="13" t="s">
        <v>4</v>
      </c>
      <c r="AX248" s="13" t="s">
        <v>81</v>
      </c>
      <c r="AY248" s="263" t="s">
        <v>128</v>
      </c>
    </row>
    <row r="249" s="2" customFormat="1" ht="21.75" customHeight="1">
      <c r="A249" s="37"/>
      <c r="B249" s="38"/>
      <c r="C249" s="235" t="s">
        <v>320</v>
      </c>
      <c r="D249" s="235" t="s">
        <v>130</v>
      </c>
      <c r="E249" s="236" t="s">
        <v>321</v>
      </c>
      <c r="F249" s="237" t="s">
        <v>322</v>
      </c>
      <c r="G249" s="238" t="s">
        <v>133</v>
      </c>
      <c r="H249" s="239">
        <v>392.19999999999999</v>
      </c>
      <c r="I249" s="240"/>
      <c r="J249" s="241">
        <f>ROUND(I249*H249,2)</f>
        <v>0</v>
      </c>
      <c r="K249" s="242"/>
      <c r="L249" s="43"/>
      <c r="M249" s="243" t="s">
        <v>1</v>
      </c>
      <c r="N249" s="244" t="s">
        <v>38</v>
      </c>
      <c r="O249" s="90"/>
      <c r="P249" s="245">
        <f>O249*H249</f>
        <v>0</v>
      </c>
      <c r="Q249" s="245">
        <v>0.0056100000000000004</v>
      </c>
      <c r="R249" s="245">
        <f>Q249*H249</f>
        <v>2.2002420000000003</v>
      </c>
      <c r="S249" s="245">
        <v>0</v>
      </c>
      <c r="T249" s="24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7" t="s">
        <v>134</v>
      </c>
      <c r="AT249" s="247" t="s">
        <v>130</v>
      </c>
      <c r="AU249" s="247" t="s">
        <v>83</v>
      </c>
      <c r="AY249" s="16" t="s">
        <v>128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6" t="s">
        <v>81</v>
      </c>
      <c r="BK249" s="248">
        <f>ROUND(I249*H249,2)</f>
        <v>0</v>
      </c>
      <c r="BL249" s="16" t="s">
        <v>134</v>
      </c>
      <c r="BM249" s="247" t="s">
        <v>323</v>
      </c>
    </row>
    <row r="250" s="2" customFormat="1">
      <c r="A250" s="37"/>
      <c r="B250" s="38"/>
      <c r="C250" s="39"/>
      <c r="D250" s="249" t="s">
        <v>136</v>
      </c>
      <c r="E250" s="39"/>
      <c r="F250" s="250" t="s">
        <v>322</v>
      </c>
      <c r="G250" s="39"/>
      <c r="H250" s="39"/>
      <c r="I250" s="143"/>
      <c r="J250" s="39"/>
      <c r="K250" s="39"/>
      <c r="L250" s="43"/>
      <c r="M250" s="251"/>
      <c r="N250" s="252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83</v>
      </c>
    </row>
    <row r="251" s="14" customFormat="1">
      <c r="A251" s="14"/>
      <c r="B251" s="264"/>
      <c r="C251" s="265"/>
      <c r="D251" s="249" t="s">
        <v>138</v>
      </c>
      <c r="E251" s="266" t="s">
        <v>1</v>
      </c>
      <c r="F251" s="267" t="s">
        <v>314</v>
      </c>
      <c r="G251" s="265"/>
      <c r="H251" s="268">
        <v>142.19999999999999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4" t="s">
        <v>138</v>
      </c>
      <c r="AU251" s="274" t="s">
        <v>83</v>
      </c>
      <c r="AV251" s="14" t="s">
        <v>83</v>
      </c>
      <c r="AW251" s="14" t="s">
        <v>30</v>
      </c>
      <c r="AX251" s="14" t="s">
        <v>73</v>
      </c>
      <c r="AY251" s="274" t="s">
        <v>128</v>
      </c>
    </row>
    <row r="252" s="14" customFormat="1">
      <c r="A252" s="14"/>
      <c r="B252" s="264"/>
      <c r="C252" s="265"/>
      <c r="D252" s="249" t="s">
        <v>138</v>
      </c>
      <c r="E252" s="266" t="s">
        <v>1</v>
      </c>
      <c r="F252" s="267" t="s">
        <v>308</v>
      </c>
      <c r="G252" s="265"/>
      <c r="H252" s="268">
        <v>250</v>
      </c>
      <c r="I252" s="269"/>
      <c r="J252" s="265"/>
      <c r="K252" s="265"/>
      <c r="L252" s="270"/>
      <c r="M252" s="271"/>
      <c r="N252" s="272"/>
      <c r="O252" s="272"/>
      <c r="P252" s="272"/>
      <c r="Q252" s="272"/>
      <c r="R252" s="272"/>
      <c r="S252" s="272"/>
      <c r="T252" s="27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4" t="s">
        <v>138</v>
      </c>
      <c r="AU252" s="274" t="s">
        <v>83</v>
      </c>
      <c r="AV252" s="14" t="s">
        <v>83</v>
      </c>
      <c r="AW252" s="14" t="s">
        <v>30</v>
      </c>
      <c r="AX252" s="14" t="s">
        <v>73</v>
      </c>
      <c r="AY252" s="274" t="s">
        <v>128</v>
      </c>
    </row>
    <row r="253" s="2" customFormat="1" ht="21.75" customHeight="1">
      <c r="A253" s="37"/>
      <c r="B253" s="38"/>
      <c r="C253" s="235" t="s">
        <v>324</v>
      </c>
      <c r="D253" s="235" t="s">
        <v>130</v>
      </c>
      <c r="E253" s="236" t="s">
        <v>325</v>
      </c>
      <c r="F253" s="237" t="s">
        <v>326</v>
      </c>
      <c r="G253" s="238" t="s">
        <v>133</v>
      </c>
      <c r="H253" s="239">
        <v>392.19999999999999</v>
      </c>
      <c r="I253" s="240"/>
      <c r="J253" s="241">
        <f>ROUND(I253*H253,2)</f>
        <v>0</v>
      </c>
      <c r="K253" s="242"/>
      <c r="L253" s="43"/>
      <c r="M253" s="243" t="s">
        <v>1</v>
      </c>
      <c r="N253" s="244" t="s">
        <v>38</v>
      </c>
      <c r="O253" s="90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7" t="s">
        <v>134</v>
      </c>
      <c r="AT253" s="247" t="s">
        <v>130</v>
      </c>
      <c r="AU253" s="247" t="s">
        <v>83</v>
      </c>
      <c r="AY253" s="16" t="s">
        <v>128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6" t="s">
        <v>81</v>
      </c>
      <c r="BK253" s="248">
        <f>ROUND(I253*H253,2)</f>
        <v>0</v>
      </c>
      <c r="BL253" s="16" t="s">
        <v>134</v>
      </c>
      <c r="BM253" s="247" t="s">
        <v>327</v>
      </c>
    </row>
    <row r="254" s="2" customFormat="1">
      <c r="A254" s="37"/>
      <c r="B254" s="38"/>
      <c r="C254" s="39"/>
      <c r="D254" s="249" t="s">
        <v>136</v>
      </c>
      <c r="E254" s="39"/>
      <c r="F254" s="250" t="s">
        <v>326</v>
      </c>
      <c r="G254" s="39"/>
      <c r="H254" s="39"/>
      <c r="I254" s="143"/>
      <c r="J254" s="39"/>
      <c r="K254" s="39"/>
      <c r="L254" s="43"/>
      <c r="M254" s="251"/>
      <c r="N254" s="252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136</v>
      </c>
      <c r="AU254" s="16" t="s">
        <v>83</v>
      </c>
    </row>
    <row r="255" s="14" customFormat="1">
      <c r="A255" s="14"/>
      <c r="B255" s="264"/>
      <c r="C255" s="265"/>
      <c r="D255" s="249" t="s">
        <v>138</v>
      </c>
      <c r="E255" s="266" t="s">
        <v>1</v>
      </c>
      <c r="F255" s="267" t="s">
        <v>328</v>
      </c>
      <c r="G255" s="265"/>
      <c r="H255" s="268">
        <v>250</v>
      </c>
      <c r="I255" s="269"/>
      <c r="J255" s="265"/>
      <c r="K255" s="265"/>
      <c r="L255" s="270"/>
      <c r="M255" s="271"/>
      <c r="N255" s="272"/>
      <c r="O255" s="272"/>
      <c r="P255" s="272"/>
      <c r="Q255" s="272"/>
      <c r="R255" s="272"/>
      <c r="S255" s="272"/>
      <c r="T255" s="27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4" t="s">
        <v>138</v>
      </c>
      <c r="AU255" s="274" t="s">
        <v>83</v>
      </c>
      <c r="AV255" s="14" t="s">
        <v>83</v>
      </c>
      <c r="AW255" s="14" t="s">
        <v>30</v>
      </c>
      <c r="AX255" s="14" t="s">
        <v>73</v>
      </c>
      <c r="AY255" s="274" t="s">
        <v>128</v>
      </c>
    </row>
    <row r="256" s="14" customFormat="1">
      <c r="A256" s="14"/>
      <c r="B256" s="264"/>
      <c r="C256" s="265"/>
      <c r="D256" s="249" t="s">
        <v>138</v>
      </c>
      <c r="E256" s="266" t="s">
        <v>1</v>
      </c>
      <c r="F256" s="267" t="s">
        <v>314</v>
      </c>
      <c r="G256" s="265"/>
      <c r="H256" s="268">
        <v>142.19999999999999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138</v>
      </c>
      <c r="AU256" s="274" t="s">
        <v>83</v>
      </c>
      <c r="AV256" s="14" t="s">
        <v>83</v>
      </c>
      <c r="AW256" s="14" t="s">
        <v>30</v>
      </c>
      <c r="AX256" s="14" t="s">
        <v>73</v>
      </c>
      <c r="AY256" s="274" t="s">
        <v>128</v>
      </c>
    </row>
    <row r="257" s="2" customFormat="1" ht="21.75" customHeight="1">
      <c r="A257" s="37"/>
      <c r="B257" s="38"/>
      <c r="C257" s="235" t="s">
        <v>329</v>
      </c>
      <c r="D257" s="235" t="s">
        <v>130</v>
      </c>
      <c r="E257" s="236" t="s">
        <v>330</v>
      </c>
      <c r="F257" s="237" t="s">
        <v>331</v>
      </c>
      <c r="G257" s="238" t="s">
        <v>133</v>
      </c>
      <c r="H257" s="239">
        <v>392.19999999999999</v>
      </c>
      <c r="I257" s="240"/>
      <c r="J257" s="241">
        <f>ROUND(I257*H257,2)</f>
        <v>0</v>
      </c>
      <c r="K257" s="242"/>
      <c r="L257" s="43"/>
      <c r="M257" s="243" t="s">
        <v>1</v>
      </c>
      <c r="N257" s="244" t="s">
        <v>38</v>
      </c>
      <c r="O257" s="90"/>
      <c r="P257" s="245">
        <f>O257*H257</f>
        <v>0</v>
      </c>
      <c r="Q257" s="245">
        <v>0</v>
      </c>
      <c r="R257" s="245">
        <f>Q257*H257</f>
        <v>0</v>
      </c>
      <c r="S257" s="245">
        <v>0</v>
      </c>
      <c r="T257" s="24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7" t="s">
        <v>134</v>
      </c>
      <c r="AT257" s="247" t="s">
        <v>130</v>
      </c>
      <c r="AU257" s="247" t="s">
        <v>83</v>
      </c>
      <c r="AY257" s="16" t="s">
        <v>128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6" t="s">
        <v>81</v>
      </c>
      <c r="BK257" s="248">
        <f>ROUND(I257*H257,2)</f>
        <v>0</v>
      </c>
      <c r="BL257" s="16" t="s">
        <v>134</v>
      </c>
      <c r="BM257" s="247" t="s">
        <v>332</v>
      </c>
    </row>
    <row r="258" s="2" customFormat="1">
      <c r="A258" s="37"/>
      <c r="B258" s="38"/>
      <c r="C258" s="39"/>
      <c r="D258" s="249" t="s">
        <v>136</v>
      </c>
      <c r="E258" s="39"/>
      <c r="F258" s="250" t="s">
        <v>333</v>
      </c>
      <c r="G258" s="39"/>
      <c r="H258" s="39"/>
      <c r="I258" s="143"/>
      <c r="J258" s="39"/>
      <c r="K258" s="39"/>
      <c r="L258" s="43"/>
      <c r="M258" s="251"/>
      <c r="N258" s="252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136</v>
      </c>
      <c r="AU258" s="16" t="s">
        <v>83</v>
      </c>
    </row>
    <row r="259" s="14" customFormat="1">
      <c r="A259" s="14"/>
      <c r="B259" s="264"/>
      <c r="C259" s="265"/>
      <c r="D259" s="249" t="s">
        <v>138</v>
      </c>
      <c r="E259" s="266" t="s">
        <v>1</v>
      </c>
      <c r="F259" s="267" t="s">
        <v>314</v>
      </c>
      <c r="G259" s="265"/>
      <c r="H259" s="268">
        <v>142.19999999999999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4" t="s">
        <v>138</v>
      </c>
      <c r="AU259" s="274" t="s">
        <v>83</v>
      </c>
      <c r="AV259" s="14" t="s">
        <v>83</v>
      </c>
      <c r="AW259" s="14" t="s">
        <v>30</v>
      </c>
      <c r="AX259" s="14" t="s">
        <v>73</v>
      </c>
      <c r="AY259" s="274" t="s">
        <v>128</v>
      </c>
    </row>
    <row r="260" s="14" customFormat="1">
      <c r="A260" s="14"/>
      <c r="B260" s="264"/>
      <c r="C260" s="265"/>
      <c r="D260" s="249" t="s">
        <v>138</v>
      </c>
      <c r="E260" s="266" t="s">
        <v>1</v>
      </c>
      <c r="F260" s="267" t="s">
        <v>308</v>
      </c>
      <c r="G260" s="265"/>
      <c r="H260" s="268">
        <v>250</v>
      </c>
      <c r="I260" s="269"/>
      <c r="J260" s="265"/>
      <c r="K260" s="265"/>
      <c r="L260" s="270"/>
      <c r="M260" s="271"/>
      <c r="N260" s="272"/>
      <c r="O260" s="272"/>
      <c r="P260" s="272"/>
      <c r="Q260" s="272"/>
      <c r="R260" s="272"/>
      <c r="S260" s="272"/>
      <c r="T260" s="27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4" t="s">
        <v>138</v>
      </c>
      <c r="AU260" s="274" t="s">
        <v>83</v>
      </c>
      <c r="AV260" s="14" t="s">
        <v>83</v>
      </c>
      <c r="AW260" s="14" t="s">
        <v>30</v>
      </c>
      <c r="AX260" s="14" t="s">
        <v>73</v>
      </c>
      <c r="AY260" s="274" t="s">
        <v>128</v>
      </c>
    </row>
    <row r="261" s="2" customFormat="1" ht="21.75" customHeight="1">
      <c r="A261" s="37"/>
      <c r="B261" s="38"/>
      <c r="C261" s="235" t="s">
        <v>334</v>
      </c>
      <c r="D261" s="235" t="s">
        <v>130</v>
      </c>
      <c r="E261" s="236" t="s">
        <v>335</v>
      </c>
      <c r="F261" s="237" t="s">
        <v>336</v>
      </c>
      <c r="G261" s="238" t="s">
        <v>133</v>
      </c>
      <c r="H261" s="239">
        <v>0</v>
      </c>
      <c r="I261" s="240"/>
      <c r="J261" s="241">
        <f>ROUND(I261*H261,2)</f>
        <v>0</v>
      </c>
      <c r="K261" s="242"/>
      <c r="L261" s="43"/>
      <c r="M261" s="243" t="s">
        <v>1</v>
      </c>
      <c r="N261" s="244" t="s">
        <v>38</v>
      </c>
      <c r="O261" s="90"/>
      <c r="P261" s="245">
        <f>O261*H261</f>
        <v>0</v>
      </c>
      <c r="Q261" s="245">
        <v>0.084250000000000005</v>
      </c>
      <c r="R261" s="245">
        <f>Q261*H261</f>
        <v>0</v>
      </c>
      <c r="S261" s="245">
        <v>0</v>
      </c>
      <c r="T261" s="24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7" t="s">
        <v>134</v>
      </c>
      <c r="AT261" s="247" t="s">
        <v>130</v>
      </c>
      <c r="AU261" s="247" t="s">
        <v>83</v>
      </c>
      <c r="AY261" s="16" t="s">
        <v>128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6" t="s">
        <v>81</v>
      </c>
      <c r="BK261" s="248">
        <f>ROUND(I261*H261,2)</f>
        <v>0</v>
      </c>
      <c r="BL261" s="16" t="s">
        <v>134</v>
      </c>
      <c r="BM261" s="247" t="s">
        <v>337</v>
      </c>
    </row>
    <row r="262" s="2" customFormat="1">
      <c r="A262" s="37"/>
      <c r="B262" s="38"/>
      <c r="C262" s="39"/>
      <c r="D262" s="249" t="s">
        <v>136</v>
      </c>
      <c r="E262" s="39"/>
      <c r="F262" s="250" t="s">
        <v>338</v>
      </c>
      <c r="G262" s="39"/>
      <c r="H262" s="39"/>
      <c r="I262" s="143"/>
      <c r="J262" s="39"/>
      <c r="K262" s="39"/>
      <c r="L262" s="43"/>
      <c r="M262" s="251"/>
      <c r="N262" s="252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136</v>
      </c>
      <c r="AU262" s="16" t="s">
        <v>83</v>
      </c>
    </row>
    <row r="263" s="2" customFormat="1" ht="16.5" customHeight="1">
      <c r="A263" s="37"/>
      <c r="B263" s="38"/>
      <c r="C263" s="275" t="s">
        <v>339</v>
      </c>
      <c r="D263" s="275" t="s">
        <v>243</v>
      </c>
      <c r="E263" s="276" t="s">
        <v>340</v>
      </c>
      <c r="F263" s="277" t="s">
        <v>341</v>
      </c>
      <c r="G263" s="278" t="s">
        <v>133</v>
      </c>
      <c r="H263" s="279">
        <v>0</v>
      </c>
      <c r="I263" s="280"/>
      <c r="J263" s="281">
        <f>ROUND(I263*H263,2)</f>
        <v>0</v>
      </c>
      <c r="K263" s="282"/>
      <c r="L263" s="283"/>
      <c r="M263" s="284" t="s">
        <v>1</v>
      </c>
      <c r="N263" s="285" t="s">
        <v>38</v>
      </c>
      <c r="O263" s="90"/>
      <c r="P263" s="245">
        <f>O263*H263</f>
        <v>0</v>
      </c>
      <c r="Q263" s="245">
        <v>0.19700000000000001</v>
      </c>
      <c r="R263" s="245">
        <f>Q263*H263</f>
        <v>0</v>
      </c>
      <c r="S263" s="245">
        <v>0</v>
      </c>
      <c r="T263" s="24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7" t="s">
        <v>175</v>
      </c>
      <c r="AT263" s="247" t="s">
        <v>243</v>
      </c>
      <c r="AU263" s="247" t="s">
        <v>83</v>
      </c>
      <c r="AY263" s="16" t="s">
        <v>128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6" t="s">
        <v>81</v>
      </c>
      <c r="BK263" s="248">
        <f>ROUND(I263*H263,2)</f>
        <v>0</v>
      </c>
      <c r="BL263" s="16" t="s">
        <v>134</v>
      </c>
      <c r="BM263" s="247" t="s">
        <v>342</v>
      </c>
    </row>
    <row r="264" s="2" customFormat="1">
      <c r="A264" s="37"/>
      <c r="B264" s="38"/>
      <c r="C264" s="39"/>
      <c r="D264" s="249" t="s">
        <v>136</v>
      </c>
      <c r="E264" s="39"/>
      <c r="F264" s="250" t="s">
        <v>343</v>
      </c>
      <c r="G264" s="39"/>
      <c r="H264" s="39"/>
      <c r="I264" s="143"/>
      <c r="J264" s="39"/>
      <c r="K264" s="39"/>
      <c r="L264" s="43"/>
      <c r="M264" s="251"/>
      <c r="N264" s="252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136</v>
      </c>
      <c r="AU264" s="16" t="s">
        <v>83</v>
      </c>
    </row>
    <row r="265" s="2" customFormat="1" ht="21.75" customHeight="1">
      <c r="A265" s="37"/>
      <c r="B265" s="38"/>
      <c r="C265" s="275" t="s">
        <v>344</v>
      </c>
      <c r="D265" s="275" t="s">
        <v>243</v>
      </c>
      <c r="E265" s="276" t="s">
        <v>345</v>
      </c>
      <c r="F265" s="277" t="s">
        <v>346</v>
      </c>
      <c r="G265" s="278" t="s">
        <v>133</v>
      </c>
      <c r="H265" s="279">
        <v>0</v>
      </c>
      <c r="I265" s="280"/>
      <c r="J265" s="281">
        <f>ROUND(I265*H265,2)</f>
        <v>0</v>
      </c>
      <c r="K265" s="282"/>
      <c r="L265" s="283"/>
      <c r="M265" s="284" t="s">
        <v>1</v>
      </c>
      <c r="N265" s="285" t="s">
        <v>38</v>
      </c>
      <c r="O265" s="90"/>
      <c r="P265" s="245">
        <f>O265*H265</f>
        <v>0</v>
      </c>
      <c r="Q265" s="245">
        <v>0.14599999999999999</v>
      </c>
      <c r="R265" s="245">
        <f>Q265*H265</f>
        <v>0</v>
      </c>
      <c r="S265" s="245">
        <v>0</v>
      </c>
      <c r="T265" s="24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7" t="s">
        <v>175</v>
      </c>
      <c r="AT265" s="247" t="s">
        <v>243</v>
      </c>
      <c r="AU265" s="247" t="s">
        <v>83</v>
      </c>
      <c r="AY265" s="16" t="s">
        <v>128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6" t="s">
        <v>81</v>
      </c>
      <c r="BK265" s="248">
        <f>ROUND(I265*H265,2)</f>
        <v>0</v>
      </c>
      <c r="BL265" s="16" t="s">
        <v>134</v>
      </c>
      <c r="BM265" s="247" t="s">
        <v>347</v>
      </c>
    </row>
    <row r="266" s="2" customFormat="1">
      <c r="A266" s="37"/>
      <c r="B266" s="38"/>
      <c r="C266" s="39"/>
      <c r="D266" s="249" t="s">
        <v>136</v>
      </c>
      <c r="E266" s="39"/>
      <c r="F266" s="250" t="s">
        <v>346</v>
      </c>
      <c r="G266" s="39"/>
      <c r="H266" s="39"/>
      <c r="I266" s="143"/>
      <c r="J266" s="39"/>
      <c r="K266" s="39"/>
      <c r="L266" s="43"/>
      <c r="M266" s="251"/>
      <c r="N266" s="252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83</v>
      </c>
    </row>
    <row r="267" s="2" customFormat="1" ht="21.75" customHeight="1">
      <c r="A267" s="37"/>
      <c r="B267" s="38"/>
      <c r="C267" s="235" t="s">
        <v>348</v>
      </c>
      <c r="D267" s="235" t="s">
        <v>130</v>
      </c>
      <c r="E267" s="236" t="s">
        <v>349</v>
      </c>
      <c r="F267" s="237" t="s">
        <v>350</v>
      </c>
      <c r="G267" s="238" t="s">
        <v>133</v>
      </c>
      <c r="H267" s="239">
        <v>0</v>
      </c>
      <c r="I267" s="240"/>
      <c r="J267" s="241">
        <f>ROUND(I267*H267,2)</f>
        <v>0</v>
      </c>
      <c r="K267" s="242"/>
      <c r="L267" s="43"/>
      <c r="M267" s="243" t="s">
        <v>1</v>
      </c>
      <c r="N267" s="244" t="s">
        <v>38</v>
      </c>
      <c r="O267" s="90"/>
      <c r="P267" s="245">
        <f>O267*H267</f>
        <v>0</v>
      </c>
      <c r="Q267" s="245">
        <v>0.085650000000000004</v>
      </c>
      <c r="R267" s="245">
        <f>Q267*H267</f>
        <v>0</v>
      </c>
      <c r="S267" s="245">
        <v>0</v>
      </c>
      <c r="T267" s="24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7" t="s">
        <v>134</v>
      </c>
      <c r="AT267" s="247" t="s">
        <v>130</v>
      </c>
      <c r="AU267" s="247" t="s">
        <v>83</v>
      </c>
      <c r="AY267" s="16" t="s">
        <v>128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6" t="s">
        <v>81</v>
      </c>
      <c r="BK267" s="248">
        <f>ROUND(I267*H267,2)</f>
        <v>0</v>
      </c>
      <c r="BL267" s="16" t="s">
        <v>134</v>
      </c>
      <c r="BM267" s="247" t="s">
        <v>351</v>
      </c>
    </row>
    <row r="268" s="2" customFormat="1">
      <c r="A268" s="37"/>
      <c r="B268" s="38"/>
      <c r="C268" s="39"/>
      <c r="D268" s="249" t="s">
        <v>136</v>
      </c>
      <c r="E268" s="39"/>
      <c r="F268" s="250" t="s">
        <v>352</v>
      </c>
      <c r="G268" s="39"/>
      <c r="H268" s="39"/>
      <c r="I268" s="143"/>
      <c r="J268" s="39"/>
      <c r="K268" s="39"/>
      <c r="L268" s="43"/>
      <c r="M268" s="251"/>
      <c r="N268" s="252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83</v>
      </c>
    </row>
    <row r="269" s="2" customFormat="1" ht="16.5" customHeight="1">
      <c r="A269" s="37"/>
      <c r="B269" s="38"/>
      <c r="C269" s="275" t="s">
        <v>353</v>
      </c>
      <c r="D269" s="275" t="s">
        <v>243</v>
      </c>
      <c r="E269" s="276" t="s">
        <v>354</v>
      </c>
      <c r="F269" s="277" t="s">
        <v>355</v>
      </c>
      <c r="G269" s="278" t="s">
        <v>133</v>
      </c>
      <c r="H269" s="279">
        <v>0</v>
      </c>
      <c r="I269" s="280"/>
      <c r="J269" s="281">
        <f>ROUND(I269*H269,2)</f>
        <v>0</v>
      </c>
      <c r="K269" s="282"/>
      <c r="L269" s="283"/>
      <c r="M269" s="284" t="s">
        <v>1</v>
      </c>
      <c r="N269" s="285" t="s">
        <v>38</v>
      </c>
      <c r="O269" s="90"/>
      <c r="P269" s="245">
        <f>O269*H269</f>
        <v>0</v>
      </c>
      <c r="Q269" s="245">
        <v>0.19700000000000001</v>
      </c>
      <c r="R269" s="245">
        <f>Q269*H269</f>
        <v>0</v>
      </c>
      <c r="S269" s="245">
        <v>0</v>
      </c>
      <c r="T269" s="24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7" t="s">
        <v>175</v>
      </c>
      <c r="AT269" s="247" t="s">
        <v>243</v>
      </c>
      <c r="AU269" s="247" t="s">
        <v>83</v>
      </c>
      <c r="AY269" s="16" t="s">
        <v>128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6" t="s">
        <v>81</v>
      </c>
      <c r="BK269" s="248">
        <f>ROUND(I269*H269,2)</f>
        <v>0</v>
      </c>
      <c r="BL269" s="16" t="s">
        <v>134</v>
      </c>
      <c r="BM269" s="247" t="s">
        <v>356</v>
      </c>
    </row>
    <row r="270" s="2" customFormat="1">
      <c r="A270" s="37"/>
      <c r="B270" s="38"/>
      <c r="C270" s="39"/>
      <c r="D270" s="249" t="s">
        <v>136</v>
      </c>
      <c r="E270" s="39"/>
      <c r="F270" s="250" t="s">
        <v>357</v>
      </c>
      <c r="G270" s="39"/>
      <c r="H270" s="39"/>
      <c r="I270" s="143"/>
      <c r="J270" s="39"/>
      <c r="K270" s="39"/>
      <c r="L270" s="43"/>
      <c r="M270" s="251"/>
      <c r="N270" s="252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136</v>
      </c>
      <c r="AU270" s="16" t="s">
        <v>83</v>
      </c>
    </row>
    <row r="271" s="2" customFormat="1" ht="21.75" customHeight="1">
      <c r="A271" s="37"/>
      <c r="B271" s="38"/>
      <c r="C271" s="275" t="s">
        <v>358</v>
      </c>
      <c r="D271" s="275" t="s">
        <v>243</v>
      </c>
      <c r="E271" s="276" t="s">
        <v>359</v>
      </c>
      <c r="F271" s="277" t="s">
        <v>360</v>
      </c>
      <c r="G271" s="278" t="s">
        <v>133</v>
      </c>
      <c r="H271" s="279">
        <v>0</v>
      </c>
      <c r="I271" s="280"/>
      <c r="J271" s="281">
        <f>ROUND(I271*H271,2)</f>
        <v>0</v>
      </c>
      <c r="K271" s="282"/>
      <c r="L271" s="283"/>
      <c r="M271" s="284" t="s">
        <v>1</v>
      </c>
      <c r="N271" s="285" t="s">
        <v>38</v>
      </c>
      <c r="O271" s="90"/>
      <c r="P271" s="245">
        <f>O271*H271</f>
        <v>0</v>
      </c>
      <c r="Q271" s="245">
        <v>0.14599999999999999</v>
      </c>
      <c r="R271" s="245">
        <f>Q271*H271</f>
        <v>0</v>
      </c>
      <c r="S271" s="245">
        <v>0</v>
      </c>
      <c r="T271" s="24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7" t="s">
        <v>175</v>
      </c>
      <c r="AT271" s="247" t="s">
        <v>243</v>
      </c>
      <c r="AU271" s="247" t="s">
        <v>83</v>
      </c>
      <c r="AY271" s="16" t="s">
        <v>128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6" t="s">
        <v>81</v>
      </c>
      <c r="BK271" s="248">
        <f>ROUND(I271*H271,2)</f>
        <v>0</v>
      </c>
      <c r="BL271" s="16" t="s">
        <v>134</v>
      </c>
      <c r="BM271" s="247" t="s">
        <v>361</v>
      </c>
    </row>
    <row r="272" s="2" customFormat="1">
      <c r="A272" s="37"/>
      <c r="B272" s="38"/>
      <c r="C272" s="39"/>
      <c r="D272" s="249" t="s">
        <v>136</v>
      </c>
      <c r="E272" s="39"/>
      <c r="F272" s="250" t="s">
        <v>346</v>
      </c>
      <c r="G272" s="39"/>
      <c r="H272" s="39"/>
      <c r="I272" s="143"/>
      <c r="J272" s="39"/>
      <c r="K272" s="39"/>
      <c r="L272" s="43"/>
      <c r="M272" s="251"/>
      <c r="N272" s="252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83</v>
      </c>
    </row>
    <row r="273" s="2" customFormat="1" ht="21.75" customHeight="1">
      <c r="A273" s="37"/>
      <c r="B273" s="38"/>
      <c r="C273" s="235" t="s">
        <v>362</v>
      </c>
      <c r="D273" s="235" t="s">
        <v>130</v>
      </c>
      <c r="E273" s="236" t="s">
        <v>363</v>
      </c>
      <c r="F273" s="237" t="s">
        <v>364</v>
      </c>
      <c r="G273" s="238" t="s">
        <v>133</v>
      </c>
      <c r="H273" s="239">
        <v>180</v>
      </c>
      <c r="I273" s="240"/>
      <c r="J273" s="241">
        <f>ROUND(I273*H273,2)</f>
        <v>0</v>
      </c>
      <c r="K273" s="242"/>
      <c r="L273" s="43"/>
      <c r="M273" s="243" t="s">
        <v>1</v>
      </c>
      <c r="N273" s="244" t="s">
        <v>38</v>
      </c>
      <c r="O273" s="90"/>
      <c r="P273" s="245">
        <f>O273*H273</f>
        <v>0</v>
      </c>
      <c r="Q273" s="245">
        <v>0.085650000000000004</v>
      </c>
      <c r="R273" s="245">
        <f>Q273*H273</f>
        <v>15.417000000000002</v>
      </c>
      <c r="S273" s="245">
        <v>0</v>
      </c>
      <c r="T273" s="24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7" t="s">
        <v>134</v>
      </c>
      <c r="AT273" s="247" t="s">
        <v>130</v>
      </c>
      <c r="AU273" s="247" t="s">
        <v>83</v>
      </c>
      <c r="AY273" s="16" t="s">
        <v>128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6" t="s">
        <v>81</v>
      </c>
      <c r="BK273" s="248">
        <f>ROUND(I273*H273,2)</f>
        <v>0</v>
      </c>
      <c r="BL273" s="16" t="s">
        <v>134</v>
      </c>
      <c r="BM273" s="247" t="s">
        <v>365</v>
      </c>
    </row>
    <row r="274" s="2" customFormat="1">
      <c r="A274" s="37"/>
      <c r="B274" s="38"/>
      <c r="C274" s="39"/>
      <c r="D274" s="249" t="s">
        <v>136</v>
      </c>
      <c r="E274" s="39"/>
      <c r="F274" s="250" t="s">
        <v>366</v>
      </c>
      <c r="G274" s="39"/>
      <c r="H274" s="39"/>
      <c r="I274" s="143"/>
      <c r="J274" s="39"/>
      <c r="K274" s="39"/>
      <c r="L274" s="43"/>
      <c r="M274" s="251"/>
      <c r="N274" s="252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83</v>
      </c>
    </row>
    <row r="275" s="14" customFormat="1">
      <c r="A275" s="14"/>
      <c r="B275" s="264"/>
      <c r="C275" s="265"/>
      <c r="D275" s="249" t="s">
        <v>138</v>
      </c>
      <c r="E275" s="266" t="s">
        <v>1</v>
      </c>
      <c r="F275" s="267" t="s">
        <v>367</v>
      </c>
      <c r="G275" s="265"/>
      <c r="H275" s="268">
        <v>180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4" t="s">
        <v>138</v>
      </c>
      <c r="AU275" s="274" t="s">
        <v>83</v>
      </c>
      <c r="AV275" s="14" t="s">
        <v>83</v>
      </c>
      <c r="AW275" s="14" t="s">
        <v>30</v>
      </c>
      <c r="AX275" s="14" t="s">
        <v>73</v>
      </c>
      <c r="AY275" s="274" t="s">
        <v>128</v>
      </c>
    </row>
    <row r="276" s="2" customFormat="1" ht="16.5" customHeight="1">
      <c r="A276" s="37"/>
      <c r="B276" s="38"/>
      <c r="C276" s="275" t="s">
        <v>368</v>
      </c>
      <c r="D276" s="275" t="s">
        <v>243</v>
      </c>
      <c r="E276" s="276" t="s">
        <v>369</v>
      </c>
      <c r="F276" s="277" t="s">
        <v>370</v>
      </c>
      <c r="G276" s="278" t="s">
        <v>133</v>
      </c>
      <c r="H276" s="279">
        <v>185.40000000000001</v>
      </c>
      <c r="I276" s="280"/>
      <c r="J276" s="281">
        <f>ROUND(I276*H276,2)</f>
        <v>0</v>
      </c>
      <c r="K276" s="282"/>
      <c r="L276" s="283"/>
      <c r="M276" s="284" t="s">
        <v>1</v>
      </c>
      <c r="N276" s="285" t="s">
        <v>38</v>
      </c>
      <c r="O276" s="90"/>
      <c r="P276" s="245">
        <f>O276*H276</f>
        <v>0</v>
      </c>
      <c r="Q276" s="245">
        <v>0.14299999999999999</v>
      </c>
      <c r="R276" s="245">
        <f>Q276*H276</f>
        <v>26.5122</v>
      </c>
      <c r="S276" s="245">
        <v>0</v>
      </c>
      <c r="T276" s="24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7" t="s">
        <v>175</v>
      </c>
      <c r="AT276" s="247" t="s">
        <v>243</v>
      </c>
      <c r="AU276" s="247" t="s">
        <v>83</v>
      </c>
      <c r="AY276" s="16" t="s">
        <v>128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6" t="s">
        <v>81</v>
      </c>
      <c r="BK276" s="248">
        <f>ROUND(I276*H276,2)</f>
        <v>0</v>
      </c>
      <c r="BL276" s="16" t="s">
        <v>134</v>
      </c>
      <c r="BM276" s="247" t="s">
        <v>371</v>
      </c>
    </row>
    <row r="277" s="2" customFormat="1">
      <c r="A277" s="37"/>
      <c r="B277" s="38"/>
      <c r="C277" s="39"/>
      <c r="D277" s="249" t="s">
        <v>136</v>
      </c>
      <c r="E277" s="39"/>
      <c r="F277" s="250" t="s">
        <v>372</v>
      </c>
      <c r="G277" s="39"/>
      <c r="H277" s="39"/>
      <c r="I277" s="143"/>
      <c r="J277" s="39"/>
      <c r="K277" s="39"/>
      <c r="L277" s="43"/>
      <c r="M277" s="251"/>
      <c r="N277" s="252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136</v>
      </c>
      <c r="AU277" s="16" t="s">
        <v>83</v>
      </c>
    </row>
    <row r="278" s="14" customFormat="1">
      <c r="A278" s="14"/>
      <c r="B278" s="264"/>
      <c r="C278" s="265"/>
      <c r="D278" s="249" t="s">
        <v>138</v>
      </c>
      <c r="E278" s="266" t="s">
        <v>1</v>
      </c>
      <c r="F278" s="267" t="s">
        <v>373</v>
      </c>
      <c r="G278" s="265"/>
      <c r="H278" s="268">
        <v>185.40000000000001</v>
      </c>
      <c r="I278" s="269"/>
      <c r="J278" s="265"/>
      <c r="K278" s="265"/>
      <c r="L278" s="270"/>
      <c r="M278" s="271"/>
      <c r="N278" s="272"/>
      <c r="O278" s="272"/>
      <c r="P278" s="272"/>
      <c r="Q278" s="272"/>
      <c r="R278" s="272"/>
      <c r="S278" s="272"/>
      <c r="T278" s="27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4" t="s">
        <v>138</v>
      </c>
      <c r="AU278" s="274" t="s">
        <v>83</v>
      </c>
      <c r="AV278" s="14" t="s">
        <v>83</v>
      </c>
      <c r="AW278" s="14" t="s">
        <v>30</v>
      </c>
      <c r="AX278" s="14" t="s">
        <v>73</v>
      </c>
      <c r="AY278" s="274" t="s">
        <v>128</v>
      </c>
    </row>
    <row r="279" s="13" customFormat="1">
      <c r="A279" s="13"/>
      <c r="B279" s="253"/>
      <c r="C279" s="254"/>
      <c r="D279" s="249" t="s">
        <v>138</v>
      </c>
      <c r="E279" s="255" t="s">
        <v>1</v>
      </c>
      <c r="F279" s="256" t="s">
        <v>139</v>
      </c>
      <c r="G279" s="254"/>
      <c r="H279" s="257">
        <v>185.40000000000001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3" t="s">
        <v>138</v>
      </c>
      <c r="AU279" s="263" t="s">
        <v>83</v>
      </c>
      <c r="AV279" s="13" t="s">
        <v>134</v>
      </c>
      <c r="AW279" s="13" t="s">
        <v>30</v>
      </c>
      <c r="AX279" s="13" t="s">
        <v>81</v>
      </c>
      <c r="AY279" s="263" t="s">
        <v>128</v>
      </c>
    </row>
    <row r="280" s="12" customFormat="1" ht="22.8" customHeight="1">
      <c r="A280" s="12"/>
      <c r="B280" s="219"/>
      <c r="C280" s="220"/>
      <c r="D280" s="221" t="s">
        <v>72</v>
      </c>
      <c r="E280" s="233" t="s">
        <v>175</v>
      </c>
      <c r="F280" s="233" t="s">
        <v>374</v>
      </c>
      <c r="G280" s="220"/>
      <c r="H280" s="220"/>
      <c r="I280" s="223"/>
      <c r="J280" s="234">
        <f>BK280</f>
        <v>0</v>
      </c>
      <c r="K280" s="220"/>
      <c r="L280" s="225"/>
      <c r="M280" s="226"/>
      <c r="N280" s="227"/>
      <c r="O280" s="227"/>
      <c r="P280" s="228">
        <f>SUM(P281:P315)</f>
        <v>0</v>
      </c>
      <c r="Q280" s="227"/>
      <c r="R280" s="228">
        <f>SUM(R281:R315)</f>
        <v>2.8910670000000005</v>
      </c>
      <c r="S280" s="227"/>
      <c r="T280" s="229">
        <f>SUM(T281:T315)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30" t="s">
        <v>81</v>
      </c>
      <c r="AT280" s="231" t="s">
        <v>72</v>
      </c>
      <c r="AU280" s="231" t="s">
        <v>81</v>
      </c>
      <c r="AY280" s="230" t="s">
        <v>128</v>
      </c>
      <c r="BK280" s="232">
        <f>SUM(BK281:BK315)</f>
        <v>0</v>
      </c>
    </row>
    <row r="281" s="2" customFormat="1" ht="21.75" customHeight="1">
      <c r="A281" s="37"/>
      <c r="B281" s="38"/>
      <c r="C281" s="235" t="s">
        <v>375</v>
      </c>
      <c r="D281" s="235" t="s">
        <v>130</v>
      </c>
      <c r="E281" s="236" t="s">
        <v>376</v>
      </c>
      <c r="F281" s="237" t="s">
        <v>377</v>
      </c>
      <c r="G281" s="238" t="s">
        <v>159</v>
      </c>
      <c r="H281" s="239">
        <v>10</v>
      </c>
      <c r="I281" s="240"/>
      <c r="J281" s="241">
        <f>ROUND(I281*H281,2)</f>
        <v>0</v>
      </c>
      <c r="K281" s="242"/>
      <c r="L281" s="43"/>
      <c r="M281" s="243" t="s">
        <v>1</v>
      </c>
      <c r="N281" s="244" t="s">
        <v>38</v>
      </c>
      <c r="O281" s="90"/>
      <c r="P281" s="245">
        <f>O281*H281</f>
        <v>0</v>
      </c>
      <c r="Q281" s="245">
        <v>1.0000000000000001E-05</v>
      </c>
      <c r="R281" s="245">
        <f>Q281*H281</f>
        <v>0.00010000000000000001</v>
      </c>
      <c r="S281" s="245">
        <v>0</v>
      </c>
      <c r="T281" s="24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7" t="s">
        <v>134</v>
      </c>
      <c r="AT281" s="247" t="s">
        <v>130</v>
      </c>
      <c r="AU281" s="247" t="s">
        <v>83</v>
      </c>
      <c r="AY281" s="16" t="s">
        <v>128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6" t="s">
        <v>81</v>
      </c>
      <c r="BK281" s="248">
        <f>ROUND(I281*H281,2)</f>
        <v>0</v>
      </c>
      <c r="BL281" s="16" t="s">
        <v>134</v>
      </c>
      <c r="BM281" s="247" t="s">
        <v>378</v>
      </c>
    </row>
    <row r="282" s="2" customFormat="1">
      <c r="A282" s="37"/>
      <c r="B282" s="38"/>
      <c r="C282" s="39"/>
      <c r="D282" s="249" t="s">
        <v>136</v>
      </c>
      <c r="E282" s="39"/>
      <c r="F282" s="250" t="s">
        <v>379</v>
      </c>
      <c r="G282" s="39"/>
      <c r="H282" s="39"/>
      <c r="I282" s="143"/>
      <c r="J282" s="39"/>
      <c r="K282" s="39"/>
      <c r="L282" s="43"/>
      <c r="M282" s="251"/>
      <c r="N282" s="252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136</v>
      </c>
      <c r="AU282" s="16" t="s">
        <v>83</v>
      </c>
    </row>
    <row r="283" s="14" customFormat="1">
      <c r="A283" s="14"/>
      <c r="B283" s="264"/>
      <c r="C283" s="265"/>
      <c r="D283" s="249" t="s">
        <v>138</v>
      </c>
      <c r="E283" s="266" t="s">
        <v>1</v>
      </c>
      <c r="F283" s="267" t="s">
        <v>380</v>
      </c>
      <c r="G283" s="265"/>
      <c r="H283" s="268">
        <v>10</v>
      </c>
      <c r="I283" s="269"/>
      <c r="J283" s="265"/>
      <c r="K283" s="265"/>
      <c r="L283" s="270"/>
      <c r="M283" s="271"/>
      <c r="N283" s="272"/>
      <c r="O283" s="272"/>
      <c r="P283" s="272"/>
      <c r="Q283" s="272"/>
      <c r="R283" s="272"/>
      <c r="S283" s="272"/>
      <c r="T283" s="27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4" t="s">
        <v>138</v>
      </c>
      <c r="AU283" s="274" t="s">
        <v>83</v>
      </c>
      <c r="AV283" s="14" t="s">
        <v>83</v>
      </c>
      <c r="AW283" s="14" t="s">
        <v>30</v>
      </c>
      <c r="AX283" s="14" t="s">
        <v>73</v>
      </c>
      <c r="AY283" s="274" t="s">
        <v>128</v>
      </c>
    </row>
    <row r="284" s="2" customFormat="1" ht="16.5" customHeight="1">
      <c r="A284" s="37"/>
      <c r="B284" s="38"/>
      <c r="C284" s="275" t="s">
        <v>381</v>
      </c>
      <c r="D284" s="275" t="s">
        <v>243</v>
      </c>
      <c r="E284" s="276" t="s">
        <v>382</v>
      </c>
      <c r="F284" s="277" t="s">
        <v>383</v>
      </c>
      <c r="G284" s="278" t="s">
        <v>384</v>
      </c>
      <c r="H284" s="279">
        <v>10.1</v>
      </c>
      <c r="I284" s="280"/>
      <c r="J284" s="281">
        <f>ROUND(I284*H284,2)</f>
        <v>0</v>
      </c>
      <c r="K284" s="282"/>
      <c r="L284" s="283"/>
      <c r="M284" s="284" t="s">
        <v>1</v>
      </c>
      <c r="N284" s="285" t="s">
        <v>38</v>
      </c>
      <c r="O284" s="90"/>
      <c r="P284" s="245">
        <f>O284*H284</f>
        <v>0</v>
      </c>
      <c r="Q284" s="245">
        <v>0.0026700000000000001</v>
      </c>
      <c r="R284" s="245">
        <f>Q284*H284</f>
        <v>0.026967000000000001</v>
      </c>
      <c r="S284" s="245">
        <v>0</v>
      </c>
      <c r="T284" s="24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47" t="s">
        <v>175</v>
      </c>
      <c r="AT284" s="247" t="s">
        <v>243</v>
      </c>
      <c r="AU284" s="247" t="s">
        <v>83</v>
      </c>
      <c r="AY284" s="16" t="s">
        <v>128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6" t="s">
        <v>81</v>
      </c>
      <c r="BK284" s="248">
        <f>ROUND(I284*H284,2)</f>
        <v>0</v>
      </c>
      <c r="BL284" s="16" t="s">
        <v>134</v>
      </c>
      <c r="BM284" s="247" t="s">
        <v>385</v>
      </c>
    </row>
    <row r="285" s="2" customFormat="1">
      <c r="A285" s="37"/>
      <c r="B285" s="38"/>
      <c r="C285" s="39"/>
      <c r="D285" s="249" t="s">
        <v>136</v>
      </c>
      <c r="E285" s="39"/>
      <c r="F285" s="250" t="s">
        <v>386</v>
      </c>
      <c r="G285" s="39"/>
      <c r="H285" s="39"/>
      <c r="I285" s="143"/>
      <c r="J285" s="39"/>
      <c r="K285" s="39"/>
      <c r="L285" s="43"/>
      <c r="M285" s="251"/>
      <c r="N285" s="252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136</v>
      </c>
      <c r="AU285" s="16" t="s">
        <v>83</v>
      </c>
    </row>
    <row r="286" s="2" customFormat="1" ht="21.75" customHeight="1">
      <c r="A286" s="37"/>
      <c r="B286" s="38"/>
      <c r="C286" s="235" t="s">
        <v>387</v>
      </c>
      <c r="D286" s="235" t="s">
        <v>130</v>
      </c>
      <c r="E286" s="236" t="s">
        <v>388</v>
      </c>
      <c r="F286" s="237" t="s">
        <v>389</v>
      </c>
      <c r="G286" s="238" t="s">
        <v>384</v>
      </c>
      <c r="H286" s="239">
        <v>8</v>
      </c>
      <c r="I286" s="240"/>
      <c r="J286" s="241">
        <f>ROUND(I286*H286,2)</f>
        <v>0</v>
      </c>
      <c r="K286" s="242"/>
      <c r="L286" s="43"/>
      <c r="M286" s="243" t="s">
        <v>1</v>
      </c>
      <c r="N286" s="244" t="s">
        <v>38</v>
      </c>
      <c r="O286" s="90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7" t="s">
        <v>134</v>
      </c>
      <c r="AT286" s="247" t="s">
        <v>130</v>
      </c>
      <c r="AU286" s="247" t="s">
        <v>83</v>
      </c>
      <c r="AY286" s="16" t="s">
        <v>128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6" t="s">
        <v>81</v>
      </c>
      <c r="BK286" s="248">
        <f>ROUND(I286*H286,2)</f>
        <v>0</v>
      </c>
      <c r="BL286" s="16" t="s">
        <v>134</v>
      </c>
      <c r="BM286" s="247" t="s">
        <v>390</v>
      </c>
    </row>
    <row r="287" s="2" customFormat="1">
      <c r="A287" s="37"/>
      <c r="B287" s="38"/>
      <c r="C287" s="39"/>
      <c r="D287" s="249" t="s">
        <v>136</v>
      </c>
      <c r="E287" s="39"/>
      <c r="F287" s="250" t="s">
        <v>389</v>
      </c>
      <c r="G287" s="39"/>
      <c r="H287" s="39"/>
      <c r="I287" s="143"/>
      <c r="J287" s="39"/>
      <c r="K287" s="39"/>
      <c r="L287" s="43"/>
      <c r="M287" s="251"/>
      <c r="N287" s="252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136</v>
      </c>
      <c r="AU287" s="16" t="s">
        <v>83</v>
      </c>
    </row>
    <row r="288" s="2" customFormat="1" ht="16.5" customHeight="1">
      <c r="A288" s="37"/>
      <c r="B288" s="38"/>
      <c r="C288" s="275" t="s">
        <v>391</v>
      </c>
      <c r="D288" s="275" t="s">
        <v>243</v>
      </c>
      <c r="E288" s="276" t="s">
        <v>392</v>
      </c>
      <c r="F288" s="277" t="s">
        <v>393</v>
      </c>
      <c r="G288" s="278" t="s">
        <v>384</v>
      </c>
      <c r="H288" s="279">
        <v>8</v>
      </c>
      <c r="I288" s="280"/>
      <c r="J288" s="281">
        <f>ROUND(I288*H288,2)</f>
        <v>0</v>
      </c>
      <c r="K288" s="282"/>
      <c r="L288" s="283"/>
      <c r="M288" s="284" t="s">
        <v>1</v>
      </c>
      <c r="N288" s="285" t="s">
        <v>38</v>
      </c>
      <c r="O288" s="90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7" t="s">
        <v>175</v>
      </c>
      <c r="AT288" s="247" t="s">
        <v>243</v>
      </c>
      <c r="AU288" s="247" t="s">
        <v>83</v>
      </c>
      <c r="AY288" s="16" t="s">
        <v>128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6" t="s">
        <v>81</v>
      </c>
      <c r="BK288" s="248">
        <f>ROUND(I288*H288,2)</f>
        <v>0</v>
      </c>
      <c r="BL288" s="16" t="s">
        <v>134</v>
      </c>
      <c r="BM288" s="247" t="s">
        <v>394</v>
      </c>
    </row>
    <row r="289" s="2" customFormat="1">
      <c r="A289" s="37"/>
      <c r="B289" s="38"/>
      <c r="C289" s="39"/>
      <c r="D289" s="249" t="s">
        <v>136</v>
      </c>
      <c r="E289" s="39"/>
      <c r="F289" s="250" t="s">
        <v>395</v>
      </c>
      <c r="G289" s="39"/>
      <c r="H289" s="39"/>
      <c r="I289" s="143"/>
      <c r="J289" s="39"/>
      <c r="K289" s="39"/>
      <c r="L289" s="43"/>
      <c r="M289" s="251"/>
      <c r="N289" s="252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136</v>
      </c>
      <c r="AU289" s="16" t="s">
        <v>83</v>
      </c>
    </row>
    <row r="290" s="2" customFormat="1" ht="21.75" customHeight="1">
      <c r="A290" s="37"/>
      <c r="B290" s="38"/>
      <c r="C290" s="235" t="s">
        <v>396</v>
      </c>
      <c r="D290" s="235" t="s">
        <v>130</v>
      </c>
      <c r="E290" s="236" t="s">
        <v>397</v>
      </c>
      <c r="F290" s="237" t="s">
        <v>398</v>
      </c>
      <c r="G290" s="238" t="s">
        <v>384</v>
      </c>
      <c r="H290" s="239">
        <v>4</v>
      </c>
      <c r="I290" s="240"/>
      <c r="J290" s="241">
        <f>ROUND(I290*H290,2)</f>
        <v>0</v>
      </c>
      <c r="K290" s="242"/>
      <c r="L290" s="43"/>
      <c r="M290" s="243" t="s">
        <v>1</v>
      </c>
      <c r="N290" s="244" t="s">
        <v>38</v>
      </c>
      <c r="O290" s="90"/>
      <c r="P290" s="245">
        <f>O290*H290</f>
        <v>0</v>
      </c>
      <c r="Q290" s="245">
        <v>0</v>
      </c>
      <c r="R290" s="245">
        <f>Q290*H290</f>
        <v>0</v>
      </c>
      <c r="S290" s="245">
        <v>0</v>
      </c>
      <c r="T290" s="24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7" t="s">
        <v>134</v>
      </c>
      <c r="AT290" s="247" t="s">
        <v>130</v>
      </c>
      <c r="AU290" s="247" t="s">
        <v>83</v>
      </c>
      <c r="AY290" s="16" t="s">
        <v>128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6" t="s">
        <v>81</v>
      </c>
      <c r="BK290" s="248">
        <f>ROUND(I290*H290,2)</f>
        <v>0</v>
      </c>
      <c r="BL290" s="16" t="s">
        <v>134</v>
      </c>
      <c r="BM290" s="247" t="s">
        <v>399</v>
      </c>
    </row>
    <row r="291" s="2" customFormat="1">
      <c r="A291" s="37"/>
      <c r="B291" s="38"/>
      <c r="C291" s="39"/>
      <c r="D291" s="249" t="s">
        <v>136</v>
      </c>
      <c r="E291" s="39"/>
      <c r="F291" s="250" t="s">
        <v>398</v>
      </c>
      <c r="G291" s="39"/>
      <c r="H291" s="39"/>
      <c r="I291" s="143"/>
      <c r="J291" s="39"/>
      <c r="K291" s="39"/>
      <c r="L291" s="43"/>
      <c r="M291" s="251"/>
      <c r="N291" s="252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136</v>
      </c>
      <c r="AU291" s="16" t="s">
        <v>83</v>
      </c>
    </row>
    <row r="292" s="2" customFormat="1" ht="21.75" customHeight="1">
      <c r="A292" s="37"/>
      <c r="B292" s="38"/>
      <c r="C292" s="275" t="s">
        <v>400</v>
      </c>
      <c r="D292" s="275" t="s">
        <v>243</v>
      </c>
      <c r="E292" s="276" t="s">
        <v>401</v>
      </c>
      <c r="F292" s="277" t="s">
        <v>402</v>
      </c>
      <c r="G292" s="278" t="s">
        <v>384</v>
      </c>
      <c r="H292" s="279">
        <v>4</v>
      </c>
      <c r="I292" s="280"/>
      <c r="J292" s="281">
        <f>ROUND(I292*H292,2)</f>
        <v>0</v>
      </c>
      <c r="K292" s="282"/>
      <c r="L292" s="283"/>
      <c r="M292" s="284" t="s">
        <v>1</v>
      </c>
      <c r="N292" s="285" t="s">
        <v>38</v>
      </c>
      <c r="O292" s="90"/>
      <c r="P292" s="245">
        <f>O292*H292</f>
        <v>0</v>
      </c>
      <c r="Q292" s="245">
        <v>0.086999999999999994</v>
      </c>
      <c r="R292" s="245">
        <f>Q292*H292</f>
        <v>0.34799999999999998</v>
      </c>
      <c r="S292" s="245">
        <v>0</v>
      </c>
      <c r="T292" s="24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7" t="s">
        <v>175</v>
      </c>
      <c r="AT292" s="247" t="s">
        <v>243</v>
      </c>
      <c r="AU292" s="247" t="s">
        <v>83</v>
      </c>
      <c r="AY292" s="16" t="s">
        <v>128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6" t="s">
        <v>81</v>
      </c>
      <c r="BK292" s="248">
        <f>ROUND(I292*H292,2)</f>
        <v>0</v>
      </c>
      <c r="BL292" s="16" t="s">
        <v>134</v>
      </c>
      <c r="BM292" s="247" t="s">
        <v>403</v>
      </c>
    </row>
    <row r="293" s="2" customFormat="1">
      <c r="A293" s="37"/>
      <c r="B293" s="38"/>
      <c r="C293" s="39"/>
      <c r="D293" s="249" t="s">
        <v>136</v>
      </c>
      <c r="E293" s="39"/>
      <c r="F293" s="250" t="s">
        <v>402</v>
      </c>
      <c r="G293" s="39"/>
      <c r="H293" s="39"/>
      <c r="I293" s="143"/>
      <c r="J293" s="39"/>
      <c r="K293" s="39"/>
      <c r="L293" s="43"/>
      <c r="M293" s="251"/>
      <c r="N293" s="252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136</v>
      </c>
      <c r="AU293" s="16" t="s">
        <v>83</v>
      </c>
    </row>
    <row r="294" s="2" customFormat="1" ht="21.75" customHeight="1">
      <c r="A294" s="37"/>
      <c r="B294" s="38"/>
      <c r="C294" s="275" t="s">
        <v>404</v>
      </c>
      <c r="D294" s="275" t="s">
        <v>243</v>
      </c>
      <c r="E294" s="276" t="s">
        <v>405</v>
      </c>
      <c r="F294" s="277" t="s">
        <v>406</v>
      </c>
      <c r="G294" s="278" t="s">
        <v>384</v>
      </c>
      <c r="H294" s="279">
        <v>4</v>
      </c>
      <c r="I294" s="280"/>
      <c r="J294" s="281">
        <f>ROUND(I294*H294,2)</f>
        <v>0</v>
      </c>
      <c r="K294" s="282"/>
      <c r="L294" s="283"/>
      <c r="M294" s="284" t="s">
        <v>1</v>
      </c>
      <c r="N294" s="285" t="s">
        <v>38</v>
      </c>
      <c r="O294" s="90"/>
      <c r="P294" s="245">
        <f>O294*H294</f>
        <v>0</v>
      </c>
      <c r="Q294" s="245">
        <v>0.10299999999999999</v>
      </c>
      <c r="R294" s="245">
        <f>Q294*H294</f>
        <v>0.41199999999999998</v>
      </c>
      <c r="S294" s="245">
        <v>0</v>
      </c>
      <c r="T294" s="24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7" t="s">
        <v>175</v>
      </c>
      <c r="AT294" s="247" t="s">
        <v>243</v>
      </c>
      <c r="AU294" s="247" t="s">
        <v>83</v>
      </c>
      <c r="AY294" s="16" t="s">
        <v>128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6" t="s">
        <v>81</v>
      </c>
      <c r="BK294" s="248">
        <f>ROUND(I294*H294,2)</f>
        <v>0</v>
      </c>
      <c r="BL294" s="16" t="s">
        <v>134</v>
      </c>
      <c r="BM294" s="247" t="s">
        <v>407</v>
      </c>
    </row>
    <row r="295" s="2" customFormat="1">
      <c r="A295" s="37"/>
      <c r="B295" s="38"/>
      <c r="C295" s="39"/>
      <c r="D295" s="249" t="s">
        <v>136</v>
      </c>
      <c r="E295" s="39"/>
      <c r="F295" s="250" t="s">
        <v>406</v>
      </c>
      <c r="G295" s="39"/>
      <c r="H295" s="39"/>
      <c r="I295" s="143"/>
      <c r="J295" s="39"/>
      <c r="K295" s="39"/>
      <c r="L295" s="43"/>
      <c r="M295" s="251"/>
      <c r="N295" s="252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136</v>
      </c>
      <c r="AU295" s="16" t="s">
        <v>83</v>
      </c>
    </row>
    <row r="296" s="2" customFormat="1" ht="33" customHeight="1">
      <c r="A296" s="37"/>
      <c r="B296" s="38"/>
      <c r="C296" s="275" t="s">
        <v>408</v>
      </c>
      <c r="D296" s="275" t="s">
        <v>243</v>
      </c>
      <c r="E296" s="276" t="s">
        <v>409</v>
      </c>
      <c r="F296" s="277" t="s">
        <v>410</v>
      </c>
      <c r="G296" s="278" t="s">
        <v>384</v>
      </c>
      <c r="H296" s="279">
        <v>4</v>
      </c>
      <c r="I296" s="280"/>
      <c r="J296" s="281">
        <f>ROUND(I296*H296,2)</f>
        <v>0</v>
      </c>
      <c r="K296" s="282"/>
      <c r="L296" s="283"/>
      <c r="M296" s="284" t="s">
        <v>1</v>
      </c>
      <c r="N296" s="285" t="s">
        <v>38</v>
      </c>
      <c r="O296" s="90"/>
      <c r="P296" s="245">
        <f>O296*H296</f>
        <v>0</v>
      </c>
      <c r="Q296" s="245">
        <v>0.23200000000000001</v>
      </c>
      <c r="R296" s="245">
        <f>Q296*H296</f>
        <v>0.92800000000000005</v>
      </c>
      <c r="S296" s="245">
        <v>0</v>
      </c>
      <c r="T296" s="24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7" t="s">
        <v>175</v>
      </c>
      <c r="AT296" s="247" t="s">
        <v>243</v>
      </c>
      <c r="AU296" s="247" t="s">
        <v>83</v>
      </c>
      <c r="AY296" s="16" t="s">
        <v>128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6" t="s">
        <v>81</v>
      </c>
      <c r="BK296" s="248">
        <f>ROUND(I296*H296,2)</f>
        <v>0</v>
      </c>
      <c r="BL296" s="16" t="s">
        <v>134</v>
      </c>
      <c r="BM296" s="247" t="s">
        <v>411</v>
      </c>
    </row>
    <row r="297" s="2" customFormat="1">
      <c r="A297" s="37"/>
      <c r="B297" s="38"/>
      <c r="C297" s="39"/>
      <c r="D297" s="249" t="s">
        <v>136</v>
      </c>
      <c r="E297" s="39"/>
      <c r="F297" s="250" t="s">
        <v>410</v>
      </c>
      <c r="G297" s="39"/>
      <c r="H297" s="39"/>
      <c r="I297" s="143"/>
      <c r="J297" s="39"/>
      <c r="K297" s="39"/>
      <c r="L297" s="43"/>
      <c r="M297" s="251"/>
      <c r="N297" s="252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136</v>
      </c>
      <c r="AU297" s="16" t="s">
        <v>83</v>
      </c>
    </row>
    <row r="298" s="2" customFormat="1" ht="33" customHeight="1">
      <c r="A298" s="37"/>
      <c r="B298" s="38"/>
      <c r="C298" s="275" t="s">
        <v>412</v>
      </c>
      <c r="D298" s="275" t="s">
        <v>243</v>
      </c>
      <c r="E298" s="276" t="s">
        <v>413</v>
      </c>
      <c r="F298" s="277" t="s">
        <v>414</v>
      </c>
      <c r="G298" s="278" t="s">
        <v>384</v>
      </c>
      <c r="H298" s="279">
        <v>4</v>
      </c>
      <c r="I298" s="280"/>
      <c r="J298" s="281">
        <f>ROUND(I298*H298,2)</f>
        <v>0</v>
      </c>
      <c r="K298" s="282"/>
      <c r="L298" s="283"/>
      <c r="M298" s="284" t="s">
        <v>1</v>
      </c>
      <c r="N298" s="285" t="s">
        <v>38</v>
      </c>
      <c r="O298" s="90"/>
      <c r="P298" s="245">
        <f>O298*H298</f>
        <v>0</v>
      </c>
      <c r="Q298" s="245">
        <v>0.17000000000000001</v>
      </c>
      <c r="R298" s="245">
        <f>Q298*H298</f>
        <v>0.68000000000000005</v>
      </c>
      <c r="S298" s="245">
        <v>0</v>
      </c>
      <c r="T298" s="24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7" t="s">
        <v>175</v>
      </c>
      <c r="AT298" s="247" t="s">
        <v>243</v>
      </c>
      <c r="AU298" s="247" t="s">
        <v>83</v>
      </c>
      <c r="AY298" s="16" t="s">
        <v>128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6" t="s">
        <v>81</v>
      </c>
      <c r="BK298" s="248">
        <f>ROUND(I298*H298,2)</f>
        <v>0</v>
      </c>
      <c r="BL298" s="16" t="s">
        <v>134</v>
      </c>
      <c r="BM298" s="247" t="s">
        <v>415</v>
      </c>
    </row>
    <row r="299" s="2" customFormat="1">
      <c r="A299" s="37"/>
      <c r="B299" s="38"/>
      <c r="C299" s="39"/>
      <c r="D299" s="249" t="s">
        <v>136</v>
      </c>
      <c r="E299" s="39"/>
      <c r="F299" s="250" t="s">
        <v>414</v>
      </c>
      <c r="G299" s="39"/>
      <c r="H299" s="39"/>
      <c r="I299" s="143"/>
      <c r="J299" s="39"/>
      <c r="K299" s="39"/>
      <c r="L299" s="43"/>
      <c r="M299" s="251"/>
      <c r="N299" s="252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136</v>
      </c>
      <c r="AU299" s="16" t="s">
        <v>83</v>
      </c>
    </row>
    <row r="300" s="2" customFormat="1" ht="21.75" customHeight="1">
      <c r="A300" s="37"/>
      <c r="B300" s="38"/>
      <c r="C300" s="275" t="s">
        <v>416</v>
      </c>
      <c r="D300" s="275" t="s">
        <v>243</v>
      </c>
      <c r="E300" s="276" t="s">
        <v>417</v>
      </c>
      <c r="F300" s="277" t="s">
        <v>418</v>
      </c>
      <c r="G300" s="278" t="s">
        <v>384</v>
      </c>
      <c r="H300" s="279">
        <v>4</v>
      </c>
      <c r="I300" s="280"/>
      <c r="J300" s="281">
        <f>ROUND(I300*H300,2)</f>
        <v>0</v>
      </c>
      <c r="K300" s="282"/>
      <c r="L300" s="283"/>
      <c r="M300" s="284" t="s">
        <v>1</v>
      </c>
      <c r="N300" s="285" t="s">
        <v>38</v>
      </c>
      <c r="O300" s="90"/>
      <c r="P300" s="245">
        <f>O300*H300</f>
        <v>0</v>
      </c>
      <c r="Q300" s="245">
        <v>0.059999999999999998</v>
      </c>
      <c r="R300" s="245">
        <f>Q300*H300</f>
        <v>0.23999999999999999</v>
      </c>
      <c r="S300" s="245">
        <v>0</v>
      </c>
      <c r="T300" s="24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7" t="s">
        <v>175</v>
      </c>
      <c r="AT300" s="247" t="s">
        <v>243</v>
      </c>
      <c r="AU300" s="247" t="s">
        <v>83</v>
      </c>
      <c r="AY300" s="16" t="s">
        <v>128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6" t="s">
        <v>81</v>
      </c>
      <c r="BK300" s="248">
        <f>ROUND(I300*H300,2)</f>
        <v>0</v>
      </c>
      <c r="BL300" s="16" t="s">
        <v>134</v>
      </c>
      <c r="BM300" s="247" t="s">
        <v>419</v>
      </c>
    </row>
    <row r="301" s="2" customFormat="1">
      <c r="A301" s="37"/>
      <c r="B301" s="38"/>
      <c r="C301" s="39"/>
      <c r="D301" s="249" t="s">
        <v>136</v>
      </c>
      <c r="E301" s="39"/>
      <c r="F301" s="250" t="s">
        <v>418</v>
      </c>
      <c r="G301" s="39"/>
      <c r="H301" s="39"/>
      <c r="I301" s="143"/>
      <c r="J301" s="39"/>
      <c r="K301" s="39"/>
      <c r="L301" s="43"/>
      <c r="M301" s="251"/>
      <c r="N301" s="252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136</v>
      </c>
      <c r="AU301" s="16" t="s">
        <v>83</v>
      </c>
    </row>
    <row r="302" s="2" customFormat="1" ht="16.5" customHeight="1">
      <c r="A302" s="37"/>
      <c r="B302" s="38"/>
      <c r="C302" s="275" t="s">
        <v>420</v>
      </c>
      <c r="D302" s="275" t="s">
        <v>243</v>
      </c>
      <c r="E302" s="276" t="s">
        <v>421</v>
      </c>
      <c r="F302" s="277" t="s">
        <v>422</v>
      </c>
      <c r="G302" s="278" t="s">
        <v>384</v>
      </c>
      <c r="H302" s="279">
        <v>4</v>
      </c>
      <c r="I302" s="280"/>
      <c r="J302" s="281">
        <f>ROUND(I302*H302,2)</f>
        <v>0</v>
      </c>
      <c r="K302" s="282"/>
      <c r="L302" s="283"/>
      <c r="M302" s="284" t="s">
        <v>1</v>
      </c>
      <c r="N302" s="285" t="s">
        <v>38</v>
      </c>
      <c r="O302" s="90"/>
      <c r="P302" s="245">
        <f>O302*H302</f>
        <v>0</v>
      </c>
      <c r="Q302" s="245">
        <v>0.0060000000000000001</v>
      </c>
      <c r="R302" s="245">
        <f>Q302*H302</f>
        <v>0.024</v>
      </c>
      <c r="S302" s="245">
        <v>0</v>
      </c>
      <c r="T302" s="24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47" t="s">
        <v>175</v>
      </c>
      <c r="AT302" s="247" t="s">
        <v>243</v>
      </c>
      <c r="AU302" s="247" t="s">
        <v>83</v>
      </c>
      <c r="AY302" s="16" t="s">
        <v>128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6" t="s">
        <v>81</v>
      </c>
      <c r="BK302" s="248">
        <f>ROUND(I302*H302,2)</f>
        <v>0</v>
      </c>
      <c r="BL302" s="16" t="s">
        <v>134</v>
      </c>
      <c r="BM302" s="247" t="s">
        <v>423</v>
      </c>
    </row>
    <row r="303" s="2" customFormat="1">
      <c r="A303" s="37"/>
      <c r="B303" s="38"/>
      <c r="C303" s="39"/>
      <c r="D303" s="249" t="s">
        <v>136</v>
      </c>
      <c r="E303" s="39"/>
      <c r="F303" s="250" t="s">
        <v>424</v>
      </c>
      <c r="G303" s="39"/>
      <c r="H303" s="39"/>
      <c r="I303" s="143"/>
      <c r="J303" s="39"/>
      <c r="K303" s="39"/>
      <c r="L303" s="43"/>
      <c r="M303" s="251"/>
      <c r="N303" s="252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136</v>
      </c>
      <c r="AU303" s="16" t="s">
        <v>83</v>
      </c>
    </row>
    <row r="304" s="2" customFormat="1" ht="21.75" customHeight="1">
      <c r="A304" s="37"/>
      <c r="B304" s="38"/>
      <c r="C304" s="235" t="s">
        <v>425</v>
      </c>
      <c r="D304" s="235" t="s">
        <v>130</v>
      </c>
      <c r="E304" s="236" t="s">
        <v>426</v>
      </c>
      <c r="F304" s="237" t="s">
        <v>427</v>
      </c>
      <c r="G304" s="238" t="s">
        <v>384</v>
      </c>
      <c r="H304" s="239">
        <v>4</v>
      </c>
      <c r="I304" s="240"/>
      <c r="J304" s="241">
        <f>ROUND(I304*H304,2)</f>
        <v>0</v>
      </c>
      <c r="K304" s="242"/>
      <c r="L304" s="43"/>
      <c r="M304" s="243" t="s">
        <v>1</v>
      </c>
      <c r="N304" s="244" t="s">
        <v>38</v>
      </c>
      <c r="O304" s="90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7" t="s">
        <v>134</v>
      </c>
      <c r="AT304" s="247" t="s">
        <v>130</v>
      </c>
      <c r="AU304" s="247" t="s">
        <v>83</v>
      </c>
      <c r="AY304" s="16" t="s">
        <v>128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6" t="s">
        <v>81</v>
      </c>
      <c r="BK304" s="248">
        <f>ROUND(I304*H304,2)</f>
        <v>0</v>
      </c>
      <c r="BL304" s="16" t="s">
        <v>134</v>
      </c>
      <c r="BM304" s="247" t="s">
        <v>428</v>
      </c>
    </row>
    <row r="305" s="2" customFormat="1">
      <c r="A305" s="37"/>
      <c r="B305" s="38"/>
      <c r="C305" s="39"/>
      <c r="D305" s="249" t="s">
        <v>136</v>
      </c>
      <c r="E305" s="39"/>
      <c r="F305" s="250" t="s">
        <v>429</v>
      </c>
      <c r="G305" s="39"/>
      <c r="H305" s="39"/>
      <c r="I305" s="143"/>
      <c r="J305" s="39"/>
      <c r="K305" s="39"/>
      <c r="L305" s="43"/>
      <c r="M305" s="251"/>
      <c r="N305" s="252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136</v>
      </c>
      <c r="AU305" s="16" t="s">
        <v>83</v>
      </c>
    </row>
    <row r="306" s="2" customFormat="1" ht="21.75" customHeight="1">
      <c r="A306" s="37"/>
      <c r="B306" s="38"/>
      <c r="C306" s="235" t="s">
        <v>430</v>
      </c>
      <c r="D306" s="235" t="s">
        <v>130</v>
      </c>
      <c r="E306" s="236" t="s">
        <v>431</v>
      </c>
      <c r="F306" s="237" t="s">
        <v>432</v>
      </c>
      <c r="G306" s="238" t="s">
        <v>384</v>
      </c>
      <c r="H306" s="239">
        <v>4</v>
      </c>
      <c r="I306" s="240"/>
      <c r="J306" s="241">
        <f>ROUND(I306*H306,2)</f>
        <v>0</v>
      </c>
      <c r="K306" s="242"/>
      <c r="L306" s="43"/>
      <c r="M306" s="243" t="s">
        <v>1</v>
      </c>
      <c r="N306" s="244" t="s">
        <v>38</v>
      </c>
      <c r="O306" s="90"/>
      <c r="P306" s="245">
        <f>O306*H306</f>
        <v>0</v>
      </c>
      <c r="Q306" s="245">
        <v>0</v>
      </c>
      <c r="R306" s="245">
        <f>Q306*H306</f>
        <v>0</v>
      </c>
      <c r="S306" s="245">
        <v>0</v>
      </c>
      <c r="T306" s="24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7" t="s">
        <v>134</v>
      </c>
      <c r="AT306" s="247" t="s">
        <v>130</v>
      </c>
      <c r="AU306" s="247" t="s">
        <v>83</v>
      </c>
      <c r="AY306" s="16" t="s">
        <v>128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6" t="s">
        <v>81</v>
      </c>
      <c r="BK306" s="248">
        <f>ROUND(I306*H306,2)</f>
        <v>0</v>
      </c>
      <c r="BL306" s="16" t="s">
        <v>134</v>
      </c>
      <c r="BM306" s="247" t="s">
        <v>433</v>
      </c>
    </row>
    <row r="307" s="2" customFormat="1">
      <c r="A307" s="37"/>
      <c r="B307" s="38"/>
      <c r="C307" s="39"/>
      <c r="D307" s="249" t="s">
        <v>136</v>
      </c>
      <c r="E307" s="39"/>
      <c r="F307" s="250" t="s">
        <v>432</v>
      </c>
      <c r="G307" s="39"/>
      <c r="H307" s="39"/>
      <c r="I307" s="143"/>
      <c r="J307" s="39"/>
      <c r="K307" s="39"/>
      <c r="L307" s="43"/>
      <c r="M307" s="251"/>
      <c r="N307" s="252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136</v>
      </c>
      <c r="AU307" s="16" t="s">
        <v>83</v>
      </c>
    </row>
    <row r="308" s="2" customFormat="1" ht="16.5" customHeight="1">
      <c r="A308" s="37"/>
      <c r="B308" s="38"/>
      <c r="C308" s="275" t="s">
        <v>434</v>
      </c>
      <c r="D308" s="275" t="s">
        <v>243</v>
      </c>
      <c r="E308" s="276" t="s">
        <v>435</v>
      </c>
      <c r="F308" s="277" t="s">
        <v>436</v>
      </c>
      <c r="G308" s="278" t="s">
        <v>384</v>
      </c>
      <c r="H308" s="279">
        <v>4</v>
      </c>
      <c r="I308" s="280"/>
      <c r="J308" s="281">
        <f>ROUND(I308*H308,2)</f>
        <v>0</v>
      </c>
      <c r="K308" s="282"/>
      <c r="L308" s="283"/>
      <c r="M308" s="284" t="s">
        <v>1</v>
      </c>
      <c r="N308" s="285" t="s">
        <v>38</v>
      </c>
      <c r="O308" s="90"/>
      <c r="P308" s="245">
        <f>O308*H308</f>
        <v>0</v>
      </c>
      <c r="Q308" s="245">
        <v>0.058000000000000003</v>
      </c>
      <c r="R308" s="245">
        <f>Q308*H308</f>
        <v>0.23200000000000001</v>
      </c>
      <c r="S308" s="245">
        <v>0</v>
      </c>
      <c r="T308" s="24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7" t="s">
        <v>175</v>
      </c>
      <c r="AT308" s="247" t="s">
        <v>243</v>
      </c>
      <c r="AU308" s="247" t="s">
        <v>83</v>
      </c>
      <c r="AY308" s="16" t="s">
        <v>128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6" t="s">
        <v>81</v>
      </c>
      <c r="BK308" s="248">
        <f>ROUND(I308*H308,2)</f>
        <v>0</v>
      </c>
      <c r="BL308" s="16" t="s">
        <v>134</v>
      </c>
      <c r="BM308" s="247" t="s">
        <v>437</v>
      </c>
    </row>
    <row r="309" s="2" customFormat="1">
      <c r="A309" s="37"/>
      <c r="B309" s="38"/>
      <c r="C309" s="39"/>
      <c r="D309" s="249" t="s">
        <v>136</v>
      </c>
      <c r="E309" s="39"/>
      <c r="F309" s="250" t="s">
        <v>438</v>
      </c>
      <c r="G309" s="39"/>
      <c r="H309" s="39"/>
      <c r="I309" s="143"/>
      <c r="J309" s="39"/>
      <c r="K309" s="39"/>
      <c r="L309" s="43"/>
      <c r="M309" s="251"/>
      <c r="N309" s="252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136</v>
      </c>
      <c r="AU309" s="16" t="s">
        <v>83</v>
      </c>
    </row>
    <row r="310" s="2" customFormat="1" ht="21.75" customHeight="1">
      <c r="A310" s="37"/>
      <c r="B310" s="38"/>
      <c r="C310" s="235" t="s">
        <v>439</v>
      </c>
      <c r="D310" s="235" t="s">
        <v>130</v>
      </c>
      <c r="E310" s="236" t="s">
        <v>440</v>
      </c>
      <c r="F310" s="237" t="s">
        <v>441</v>
      </c>
      <c r="G310" s="238" t="s">
        <v>384</v>
      </c>
      <c r="H310" s="239">
        <v>4</v>
      </c>
      <c r="I310" s="240"/>
      <c r="J310" s="241">
        <f>ROUND(I310*H310,2)</f>
        <v>0</v>
      </c>
      <c r="K310" s="242"/>
      <c r="L310" s="43"/>
      <c r="M310" s="243" t="s">
        <v>1</v>
      </c>
      <c r="N310" s="244" t="s">
        <v>38</v>
      </c>
      <c r="O310" s="90"/>
      <c r="P310" s="245">
        <f>O310*H310</f>
        <v>0</v>
      </c>
      <c r="Q310" s="245">
        <v>0</v>
      </c>
      <c r="R310" s="245">
        <f>Q310*H310</f>
        <v>0</v>
      </c>
      <c r="S310" s="245">
        <v>0</v>
      </c>
      <c r="T310" s="24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7" t="s">
        <v>134</v>
      </c>
      <c r="AT310" s="247" t="s">
        <v>130</v>
      </c>
      <c r="AU310" s="247" t="s">
        <v>83</v>
      </c>
      <c r="AY310" s="16" t="s">
        <v>128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6" t="s">
        <v>81</v>
      </c>
      <c r="BK310" s="248">
        <f>ROUND(I310*H310,2)</f>
        <v>0</v>
      </c>
      <c r="BL310" s="16" t="s">
        <v>134</v>
      </c>
      <c r="BM310" s="247" t="s">
        <v>442</v>
      </c>
    </row>
    <row r="311" s="2" customFormat="1">
      <c r="A311" s="37"/>
      <c r="B311" s="38"/>
      <c r="C311" s="39"/>
      <c r="D311" s="249" t="s">
        <v>136</v>
      </c>
      <c r="E311" s="39"/>
      <c r="F311" s="250" t="s">
        <v>441</v>
      </c>
      <c r="G311" s="39"/>
      <c r="H311" s="39"/>
      <c r="I311" s="143"/>
      <c r="J311" s="39"/>
      <c r="K311" s="39"/>
      <c r="L311" s="43"/>
      <c r="M311" s="251"/>
      <c r="N311" s="252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136</v>
      </c>
      <c r="AU311" s="16" t="s">
        <v>83</v>
      </c>
    </row>
    <row r="312" s="2" customFormat="1" ht="21.75" customHeight="1">
      <c r="A312" s="37"/>
      <c r="B312" s="38"/>
      <c r="C312" s="235" t="s">
        <v>443</v>
      </c>
      <c r="D312" s="235" t="s">
        <v>130</v>
      </c>
      <c r="E312" s="236" t="s">
        <v>444</v>
      </c>
      <c r="F312" s="237" t="s">
        <v>445</v>
      </c>
      <c r="G312" s="238" t="s">
        <v>384</v>
      </c>
      <c r="H312" s="239">
        <v>4</v>
      </c>
      <c r="I312" s="240"/>
      <c r="J312" s="241">
        <f>ROUND(I312*H312,2)</f>
        <v>0</v>
      </c>
      <c r="K312" s="242"/>
      <c r="L312" s="43"/>
      <c r="M312" s="243" t="s">
        <v>1</v>
      </c>
      <c r="N312" s="244" t="s">
        <v>38</v>
      </c>
      <c r="O312" s="90"/>
      <c r="P312" s="245">
        <f>O312*H312</f>
        <v>0</v>
      </c>
      <c r="Q312" s="245">
        <v>0</v>
      </c>
      <c r="R312" s="245">
        <f>Q312*H312</f>
        <v>0</v>
      </c>
      <c r="S312" s="245">
        <v>0</v>
      </c>
      <c r="T312" s="246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47" t="s">
        <v>134</v>
      </c>
      <c r="AT312" s="247" t="s">
        <v>130</v>
      </c>
      <c r="AU312" s="247" t="s">
        <v>83</v>
      </c>
      <c r="AY312" s="16" t="s">
        <v>128</v>
      </c>
      <c r="BE312" s="248">
        <f>IF(N312="základní",J312,0)</f>
        <v>0</v>
      </c>
      <c r="BF312" s="248">
        <f>IF(N312="snížená",J312,0)</f>
        <v>0</v>
      </c>
      <c r="BG312" s="248">
        <f>IF(N312="zákl. přenesená",J312,0)</f>
        <v>0</v>
      </c>
      <c r="BH312" s="248">
        <f>IF(N312="sníž. přenesená",J312,0)</f>
        <v>0</v>
      </c>
      <c r="BI312" s="248">
        <f>IF(N312="nulová",J312,0)</f>
        <v>0</v>
      </c>
      <c r="BJ312" s="16" t="s">
        <v>81</v>
      </c>
      <c r="BK312" s="248">
        <f>ROUND(I312*H312,2)</f>
        <v>0</v>
      </c>
      <c r="BL312" s="16" t="s">
        <v>134</v>
      </c>
      <c r="BM312" s="247" t="s">
        <v>446</v>
      </c>
    </row>
    <row r="313" s="2" customFormat="1">
      <c r="A313" s="37"/>
      <c r="B313" s="38"/>
      <c r="C313" s="39"/>
      <c r="D313" s="249" t="s">
        <v>136</v>
      </c>
      <c r="E313" s="39"/>
      <c r="F313" s="250" t="s">
        <v>447</v>
      </c>
      <c r="G313" s="39"/>
      <c r="H313" s="39"/>
      <c r="I313" s="143"/>
      <c r="J313" s="39"/>
      <c r="K313" s="39"/>
      <c r="L313" s="43"/>
      <c r="M313" s="251"/>
      <c r="N313" s="252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136</v>
      </c>
      <c r="AU313" s="16" t="s">
        <v>83</v>
      </c>
    </row>
    <row r="314" s="2" customFormat="1" ht="16.5" customHeight="1">
      <c r="A314" s="37"/>
      <c r="B314" s="38"/>
      <c r="C314" s="235" t="s">
        <v>448</v>
      </c>
      <c r="D314" s="235" t="s">
        <v>130</v>
      </c>
      <c r="E314" s="236" t="s">
        <v>449</v>
      </c>
      <c r="F314" s="237" t="s">
        <v>450</v>
      </c>
      <c r="G314" s="238" t="s">
        <v>384</v>
      </c>
      <c r="H314" s="239">
        <v>1</v>
      </c>
      <c r="I314" s="240"/>
      <c r="J314" s="241">
        <f>ROUND(I314*H314,2)</f>
        <v>0</v>
      </c>
      <c r="K314" s="242"/>
      <c r="L314" s="43"/>
      <c r="M314" s="243" t="s">
        <v>1</v>
      </c>
      <c r="N314" s="244" t="s">
        <v>38</v>
      </c>
      <c r="O314" s="90"/>
      <c r="P314" s="245">
        <f>O314*H314</f>
        <v>0</v>
      </c>
      <c r="Q314" s="245">
        <v>0</v>
      </c>
      <c r="R314" s="245">
        <f>Q314*H314</f>
        <v>0</v>
      </c>
      <c r="S314" s="245">
        <v>0</v>
      </c>
      <c r="T314" s="24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7" t="s">
        <v>134</v>
      </c>
      <c r="AT314" s="247" t="s">
        <v>130</v>
      </c>
      <c r="AU314" s="247" t="s">
        <v>83</v>
      </c>
      <c r="AY314" s="16" t="s">
        <v>128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6" t="s">
        <v>81</v>
      </c>
      <c r="BK314" s="248">
        <f>ROUND(I314*H314,2)</f>
        <v>0</v>
      </c>
      <c r="BL314" s="16" t="s">
        <v>134</v>
      </c>
      <c r="BM314" s="247" t="s">
        <v>451</v>
      </c>
    </row>
    <row r="315" s="2" customFormat="1">
      <c r="A315" s="37"/>
      <c r="B315" s="38"/>
      <c r="C315" s="39"/>
      <c r="D315" s="249" t="s">
        <v>136</v>
      </c>
      <c r="E315" s="39"/>
      <c r="F315" s="250" t="s">
        <v>452</v>
      </c>
      <c r="G315" s="39"/>
      <c r="H315" s="39"/>
      <c r="I315" s="143"/>
      <c r="J315" s="39"/>
      <c r="K315" s="39"/>
      <c r="L315" s="43"/>
      <c r="M315" s="251"/>
      <c r="N315" s="252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136</v>
      </c>
      <c r="AU315" s="16" t="s">
        <v>83</v>
      </c>
    </row>
    <row r="316" s="12" customFormat="1" ht="22.8" customHeight="1">
      <c r="A316" s="12"/>
      <c r="B316" s="219"/>
      <c r="C316" s="220"/>
      <c r="D316" s="221" t="s">
        <v>72</v>
      </c>
      <c r="E316" s="233" t="s">
        <v>182</v>
      </c>
      <c r="F316" s="233" t="s">
        <v>453</v>
      </c>
      <c r="G316" s="220"/>
      <c r="H316" s="220"/>
      <c r="I316" s="223"/>
      <c r="J316" s="234">
        <f>BK316</f>
        <v>0</v>
      </c>
      <c r="K316" s="220"/>
      <c r="L316" s="225"/>
      <c r="M316" s="226"/>
      <c r="N316" s="227"/>
      <c r="O316" s="227"/>
      <c r="P316" s="228">
        <f>P317+SUM(P318:P406)</f>
        <v>0</v>
      </c>
      <c r="Q316" s="227"/>
      <c r="R316" s="228">
        <f>R317+SUM(R318:R406)</f>
        <v>19.021621000000003</v>
      </c>
      <c r="S316" s="227"/>
      <c r="T316" s="229">
        <f>T317+SUM(T318:T406)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30" t="s">
        <v>81</v>
      </c>
      <c r="AT316" s="231" t="s">
        <v>72</v>
      </c>
      <c r="AU316" s="231" t="s">
        <v>81</v>
      </c>
      <c r="AY316" s="230" t="s">
        <v>128</v>
      </c>
      <c r="BK316" s="232">
        <f>BK317+SUM(BK318:BK406)</f>
        <v>0</v>
      </c>
    </row>
    <row r="317" s="2" customFormat="1" ht="21.75" customHeight="1">
      <c r="A317" s="37"/>
      <c r="B317" s="38"/>
      <c r="C317" s="235" t="s">
        <v>454</v>
      </c>
      <c r="D317" s="235" t="s">
        <v>130</v>
      </c>
      <c r="E317" s="236" t="s">
        <v>455</v>
      </c>
      <c r="F317" s="237" t="s">
        <v>456</v>
      </c>
      <c r="G317" s="238" t="s">
        <v>384</v>
      </c>
      <c r="H317" s="239">
        <v>7</v>
      </c>
      <c r="I317" s="240"/>
      <c r="J317" s="241">
        <f>ROUND(I317*H317,2)</f>
        <v>0</v>
      </c>
      <c r="K317" s="242"/>
      <c r="L317" s="43"/>
      <c r="M317" s="243" t="s">
        <v>1</v>
      </c>
      <c r="N317" s="244" t="s">
        <v>38</v>
      </c>
      <c r="O317" s="90"/>
      <c r="P317" s="245">
        <f>O317*H317</f>
        <v>0</v>
      </c>
      <c r="Q317" s="245">
        <v>0</v>
      </c>
      <c r="R317" s="245">
        <f>Q317*H317</f>
        <v>0</v>
      </c>
      <c r="S317" s="245">
        <v>0</v>
      </c>
      <c r="T317" s="246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7" t="s">
        <v>134</v>
      </c>
      <c r="AT317" s="247" t="s">
        <v>130</v>
      </c>
      <c r="AU317" s="247" t="s">
        <v>83</v>
      </c>
      <c r="AY317" s="16" t="s">
        <v>128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6" t="s">
        <v>81</v>
      </c>
      <c r="BK317" s="248">
        <f>ROUND(I317*H317,2)</f>
        <v>0</v>
      </c>
      <c r="BL317" s="16" t="s">
        <v>134</v>
      </c>
      <c r="BM317" s="247" t="s">
        <v>457</v>
      </c>
    </row>
    <row r="318" s="2" customFormat="1">
      <c r="A318" s="37"/>
      <c r="B318" s="38"/>
      <c r="C318" s="39"/>
      <c r="D318" s="249" t="s">
        <v>136</v>
      </c>
      <c r="E318" s="39"/>
      <c r="F318" s="250" t="s">
        <v>456</v>
      </c>
      <c r="G318" s="39"/>
      <c r="H318" s="39"/>
      <c r="I318" s="143"/>
      <c r="J318" s="39"/>
      <c r="K318" s="39"/>
      <c r="L318" s="43"/>
      <c r="M318" s="251"/>
      <c r="N318" s="252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136</v>
      </c>
      <c r="AU318" s="16" t="s">
        <v>83</v>
      </c>
    </row>
    <row r="319" s="2" customFormat="1" ht="16.5" customHeight="1">
      <c r="A319" s="37"/>
      <c r="B319" s="38"/>
      <c r="C319" s="275" t="s">
        <v>458</v>
      </c>
      <c r="D319" s="275" t="s">
        <v>243</v>
      </c>
      <c r="E319" s="276" t="s">
        <v>459</v>
      </c>
      <c r="F319" s="277" t="s">
        <v>460</v>
      </c>
      <c r="G319" s="278" t="s">
        <v>384</v>
      </c>
      <c r="H319" s="279">
        <v>7</v>
      </c>
      <c r="I319" s="280"/>
      <c r="J319" s="281">
        <f>ROUND(I319*H319,2)</f>
        <v>0</v>
      </c>
      <c r="K319" s="282"/>
      <c r="L319" s="283"/>
      <c r="M319" s="284" t="s">
        <v>1</v>
      </c>
      <c r="N319" s="285" t="s">
        <v>38</v>
      </c>
      <c r="O319" s="90"/>
      <c r="P319" s="245">
        <f>O319*H319</f>
        <v>0</v>
      </c>
      <c r="Q319" s="245">
        <v>0.0030000000000000001</v>
      </c>
      <c r="R319" s="245">
        <f>Q319*H319</f>
        <v>0.021000000000000001</v>
      </c>
      <c r="S319" s="245">
        <v>0</v>
      </c>
      <c r="T319" s="24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7" t="s">
        <v>175</v>
      </c>
      <c r="AT319" s="247" t="s">
        <v>243</v>
      </c>
      <c r="AU319" s="247" t="s">
        <v>83</v>
      </c>
      <c r="AY319" s="16" t="s">
        <v>128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6" t="s">
        <v>81</v>
      </c>
      <c r="BK319" s="248">
        <f>ROUND(I319*H319,2)</f>
        <v>0</v>
      </c>
      <c r="BL319" s="16" t="s">
        <v>134</v>
      </c>
      <c r="BM319" s="247" t="s">
        <v>461</v>
      </c>
    </row>
    <row r="320" s="2" customFormat="1">
      <c r="A320" s="37"/>
      <c r="B320" s="38"/>
      <c r="C320" s="39"/>
      <c r="D320" s="249" t="s">
        <v>136</v>
      </c>
      <c r="E320" s="39"/>
      <c r="F320" s="250" t="s">
        <v>462</v>
      </c>
      <c r="G320" s="39"/>
      <c r="H320" s="39"/>
      <c r="I320" s="143"/>
      <c r="J320" s="39"/>
      <c r="K320" s="39"/>
      <c r="L320" s="43"/>
      <c r="M320" s="251"/>
      <c r="N320" s="252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136</v>
      </c>
      <c r="AU320" s="16" t="s">
        <v>83</v>
      </c>
    </row>
    <row r="321" s="2" customFormat="1" ht="16.5" customHeight="1">
      <c r="A321" s="37"/>
      <c r="B321" s="38"/>
      <c r="C321" s="275" t="s">
        <v>463</v>
      </c>
      <c r="D321" s="275" t="s">
        <v>243</v>
      </c>
      <c r="E321" s="276" t="s">
        <v>464</v>
      </c>
      <c r="F321" s="277" t="s">
        <v>465</v>
      </c>
      <c r="G321" s="278" t="s">
        <v>384</v>
      </c>
      <c r="H321" s="279">
        <v>7</v>
      </c>
      <c r="I321" s="280"/>
      <c r="J321" s="281">
        <f>ROUND(I321*H321,2)</f>
        <v>0</v>
      </c>
      <c r="K321" s="282"/>
      <c r="L321" s="283"/>
      <c r="M321" s="284" t="s">
        <v>1</v>
      </c>
      <c r="N321" s="285" t="s">
        <v>38</v>
      </c>
      <c r="O321" s="90"/>
      <c r="P321" s="245">
        <f>O321*H321</f>
        <v>0</v>
      </c>
      <c r="Q321" s="245">
        <v>0.00035</v>
      </c>
      <c r="R321" s="245">
        <f>Q321*H321</f>
        <v>0.0024499999999999999</v>
      </c>
      <c r="S321" s="245">
        <v>0</v>
      </c>
      <c r="T321" s="24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7" t="s">
        <v>175</v>
      </c>
      <c r="AT321" s="247" t="s">
        <v>243</v>
      </c>
      <c r="AU321" s="247" t="s">
        <v>83</v>
      </c>
      <c r="AY321" s="16" t="s">
        <v>128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6" t="s">
        <v>81</v>
      </c>
      <c r="BK321" s="248">
        <f>ROUND(I321*H321,2)</f>
        <v>0</v>
      </c>
      <c r="BL321" s="16" t="s">
        <v>134</v>
      </c>
      <c r="BM321" s="247" t="s">
        <v>466</v>
      </c>
    </row>
    <row r="322" s="2" customFormat="1">
      <c r="A322" s="37"/>
      <c r="B322" s="38"/>
      <c r="C322" s="39"/>
      <c r="D322" s="249" t="s">
        <v>136</v>
      </c>
      <c r="E322" s="39"/>
      <c r="F322" s="250" t="s">
        <v>467</v>
      </c>
      <c r="G322" s="39"/>
      <c r="H322" s="39"/>
      <c r="I322" s="143"/>
      <c r="J322" s="39"/>
      <c r="K322" s="39"/>
      <c r="L322" s="43"/>
      <c r="M322" s="251"/>
      <c r="N322" s="252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136</v>
      </c>
      <c r="AU322" s="16" t="s">
        <v>83</v>
      </c>
    </row>
    <row r="323" s="2" customFormat="1" ht="16.5" customHeight="1">
      <c r="A323" s="37"/>
      <c r="B323" s="38"/>
      <c r="C323" s="275" t="s">
        <v>468</v>
      </c>
      <c r="D323" s="275" t="s">
        <v>243</v>
      </c>
      <c r="E323" s="276" t="s">
        <v>469</v>
      </c>
      <c r="F323" s="277" t="s">
        <v>470</v>
      </c>
      <c r="G323" s="278" t="s">
        <v>384</v>
      </c>
      <c r="H323" s="279">
        <v>7</v>
      </c>
      <c r="I323" s="280"/>
      <c r="J323" s="281">
        <f>ROUND(I323*H323,2)</f>
        <v>0</v>
      </c>
      <c r="K323" s="282"/>
      <c r="L323" s="283"/>
      <c r="M323" s="284" t="s">
        <v>1</v>
      </c>
      <c r="N323" s="285" t="s">
        <v>38</v>
      </c>
      <c r="O323" s="90"/>
      <c r="P323" s="245">
        <f>O323*H323</f>
        <v>0</v>
      </c>
      <c r="Q323" s="245">
        <v>0.00010000000000000001</v>
      </c>
      <c r="R323" s="245">
        <f>Q323*H323</f>
        <v>0.00069999999999999999</v>
      </c>
      <c r="S323" s="245">
        <v>0</v>
      </c>
      <c r="T323" s="24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7" t="s">
        <v>175</v>
      </c>
      <c r="AT323" s="247" t="s">
        <v>243</v>
      </c>
      <c r="AU323" s="247" t="s">
        <v>83</v>
      </c>
      <c r="AY323" s="16" t="s">
        <v>128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6" t="s">
        <v>81</v>
      </c>
      <c r="BK323" s="248">
        <f>ROUND(I323*H323,2)</f>
        <v>0</v>
      </c>
      <c r="BL323" s="16" t="s">
        <v>134</v>
      </c>
      <c r="BM323" s="247" t="s">
        <v>471</v>
      </c>
    </row>
    <row r="324" s="2" customFormat="1">
      <c r="A324" s="37"/>
      <c r="B324" s="38"/>
      <c r="C324" s="39"/>
      <c r="D324" s="249" t="s">
        <v>136</v>
      </c>
      <c r="E324" s="39"/>
      <c r="F324" s="250" t="s">
        <v>470</v>
      </c>
      <c r="G324" s="39"/>
      <c r="H324" s="39"/>
      <c r="I324" s="143"/>
      <c r="J324" s="39"/>
      <c r="K324" s="39"/>
      <c r="L324" s="43"/>
      <c r="M324" s="251"/>
      <c r="N324" s="252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136</v>
      </c>
      <c r="AU324" s="16" t="s">
        <v>83</v>
      </c>
    </row>
    <row r="325" s="2" customFormat="1" ht="21.75" customHeight="1">
      <c r="A325" s="37"/>
      <c r="B325" s="38"/>
      <c r="C325" s="235" t="s">
        <v>472</v>
      </c>
      <c r="D325" s="235" t="s">
        <v>130</v>
      </c>
      <c r="E325" s="236" t="s">
        <v>473</v>
      </c>
      <c r="F325" s="237" t="s">
        <v>474</v>
      </c>
      <c r="G325" s="238" t="s">
        <v>384</v>
      </c>
      <c r="H325" s="239">
        <v>7</v>
      </c>
      <c r="I325" s="240"/>
      <c r="J325" s="241">
        <f>ROUND(I325*H325,2)</f>
        <v>0</v>
      </c>
      <c r="K325" s="242"/>
      <c r="L325" s="43"/>
      <c r="M325" s="243" t="s">
        <v>1</v>
      </c>
      <c r="N325" s="244" t="s">
        <v>38</v>
      </c>
      <c r="O325" s="90"/>
      <c r="P325" s="245">
        <f>O325*H325</f>
        <v>0</v>
      </c>
      <c r="Q325" s="245">
        <v>0</v>
      </c>
      <c r="R325" s="245">
        <f>Q325*H325</f>
        <v>0</v>
      </c>
      <c r="S325" s="245">
        <v>0</v>
      </c>
      <c r="T325" s="24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7" t="s">
        <v>134</v>
      </c>
      <c r="AT325" s="247" t="s">
        <v>130</v>
      </c>
      <c r="AU325" s="247" t="s">
        <v>83</v>
      </c>
      <c r="AY325" s="16" t="s">
        <v>128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6" t="s">
        <v>81</v>
      </c>
      <c r="BK325" s="248">
        <f>ROUND(I325*H325,2)</f>
        <v>0</v>
      </c>
      <c r="BL325" s="16" t="s">
        <v>134</v>
      </c>
      <c r="BM325" s="247" t="s">
        <v>475</v>
      </c>
    </row>
    <row r="326" s="2" customFormat="1">
      <c r="A326" s="37"/>
      <c r="B326" s="38"/>
      <c r="C326" s="39"/>
      <c r="D326" s="249" t="s">
        <v>136</v>
      </c>
      <c r="E326" s="39"/>
      <c r="F326" s="250" t="s">
        <v>476</v>
      </c>
      <c r="G326" s="39"/>
      <c r="H326" s="39"/>
      <c r="I326" s="143"/>
      <c r="J326" s="39"/>
      <c r="K326" s="39"/>
      <c r="L326" s="43"/>
      <c r="M326" s="251"/>
      <c r="N326" s="252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136</v>
      </c>
      <c r="AU326" s="16" t="s">
        <v>83</v>
      </c>
    </row>
    <row r="327" s="2" customFormat="1" ht="16.5" customHeight="1">
      <c r="A327" s="37"/>
      <c r="B327" s="38"/>
      <c r="C327" s="275" t="s">
        <v>477</v>
      </c>
      <c r="D327" s="275" t="s">
        <v>243</v>
      </c>
      <c r="E327" s="276" t="s">
        <v>478</v>
      </c>
      <c r="F327" s="277" t="s">
        <v>479</v>
      </c>
      <c r="G327" s="278" t="s">
        <v>384</v>
      </c>
      <c r="H327" s="279">
        <v>7</v>
      </c>
      <c r="I327" s="280"/>
      <c r="J327" s="281">
        <f>ROUND(I327*H327,2)</f>
        <v>0</v>
      </c>
      <c r="K327" s="282"/>
      <c r="L327" s="283"/>
      <c r="M327" s="284" t="s">
        <v>1</v>
      </c>
      <c r="N327" s="285" t="s">
        <v>38</v>
      </c>
      <c r="O327" s="90"/>
      <c r="P327" s="245">
        <f>O327*H327</f>
        <v>0</v>
      </c>
      <c r="Q327" s="245">
        <v>0</v>
      </c>
      <c r="R327" s="245">
        <f>Q327*H327</f>
        <v>0</v>
      </c>
      <c r="S327" s="245">
        <v>0</v>
      </c>
      <c r="T327" s="24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7" t="s">
        <v>175</v>
      </c>
      <c r="AT327" s="247" t="s">
        <v>243</v>
      </c>
      <c r="AU327" s="247" t="s">
        <v>83</v>
      </c>
      <c r="AY327" s="16" t="s">
        <v>128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6" t="s">
        <v>81</v>
      </c>
      <c r="BK327" s="248">
        <f>ROUND(I327*H327,2)</f>
        <v>0</v>
      </c>
      <c r="BL327" s="16" t="s">
        <v>134</v>
      </c>
      <c r="BM327" s="247" t="s">
        <v>480</v>
      </c>
    </row>
    <row r="328" s="2" customFormat="1">
      <c r="A328" s="37"/>
      <c r="B328" s="38"/>
      <c r="C328" s="39"/>
      <c r="D328" s="249" t="s">
        <v>136</v>
      </c>
      <c r="E328" s="39"/>
      <c r="F328" s="250" t="s">
        <v>481</v>
      </c>
      <c r="G328" s="39"/>
      <c r="H328" s="39"/>
      <c r="I328" s="143"/>
      <c r="J328" s="39"/>
      <c r="K328" s="39"/>
      <c r="L328" s="43"/>
      <c r="M328" s="251"/>
      <c r="N328" s="252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136</v>
      </c>
      <c r="AU328" s="16" t="s">
        <v>83</v>
      </c>
    </row>
    <row r="329" s="2" customFormat="1" ht="21.75" customHeight="1">
      <c r="A329" s="37"/>
      <c r="B329" s="38"/>
      <c r="C329" s="235" t="s">
        <v>482</v>
      </c>
      <c r="D329" s="235" t="s">
        <v>130</v>
      </c>
      <c r="E329" s="236" t="s">
        <v>483</v>
      </c>
      <c r="F329" s="237" t="s">
        <v>484</v>
      </c>
      <c r="G329" s="238" t="s">
        <v>159</v>
      </c>
      <c r="H329" s="239">
        <v>63</v>
      </c>
      <c r="I329" s="240"/>
      <c r="J329" s="241">
        <f>ROUND(I329*H329,2)</f>
        <v>0</v>
      </c>
      <c r="K329" s="242"/>
      <c r="L329" s="43"/>
      <c r="M329" s="243" t="s">
        <v>1</v>
      </c>
      <c r="N329" s="244" t="s">
        <v>38</v>
      </c>
      <c r="O329" s="90"/>
      <c r="P329" s="245">
        <f>O329*H329</f>
        <v>0</v>
      </c>
      <c r="Q329" s="245">
        <v>6.9999999999999994E-05</v>
      </c>
      <c r="R329" s="245">
        <f>Q329*H329</f>
        <v>0.0044099999999999999</v>
      </c>
      <c r="S329" s="245">
        <v>0</v>
      </c>
      <c r="T329" s="24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7" t="s">
        <v>134</v>
      </c>
      <c r="AT329" s="247" t="s">
        <v>130</v>
      </c>
      <c r="AU329" s="247" t="s">
        <v>83</v>
      </c>
      <c r="AY329" s="16" t="s">
        <v>128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6" t="s">
        <v>81</v>
      </c>
      <c r="BK329" s="248">
        <f>ROUND(I329*H329,2)</f>
        <v>0</v>
      </c>
      <c r="BL329" s="16" t="s">
        <v>134</v>
      </c>
      <c r="BM329" s="247" t="s">
        <v>485</v>
      </c>
    </row>
    <row r="330" s="2" customFormat="1">
      <c r="A330" s="37"/>
      <c r="B330" s="38"/>
      <c r="C330" s="39"/>
      <c r="D330" s="249" t="s">
        <v>136</v>
      </c>
      <c r="E330" s="39"/>
      <c r="F330" s="250" t="s">
        <v>484</v>
      </c>
      <c r="G330" s="39"/>
      <c r="H330" s="39"/>
      <c r="I330" s="143"/>
      <c r="J330" s="39"/>
      <c r="K330" s="39"/>
      <c r="L330" s="43"/>
      <c r="M330" s="251"/>
      <c r="N330" s="252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83</v>
      </c>
    </row>
    <row r="331" s="14" customFormat="1">
      <c r="A331" s="14"/>
      <c r="B331" s="264"/>
      <c r="C331" s="265"/>
      <c r="D331" s="249" t="s">
        <v>138</v>
      </c>
      <c r="E331" s="266" t="s">
        <v>1</v>
      </c>
      <c r="F331" s="267" t="s">
        <v>486</v>
      </c>
      <c r="G331" s="265"/>
      <c r="H331" s="268">
        <v>63</v>
      </c>
      <c r="I331" s="269"/>
      <c r="J331" s="265"/>
      <c r="K331" s="265"/>
      <c r="L331" s="270"/>
      <c r="M331" s="271"/>
      <c r="N331" s="272"/>
      <c r="O331" s="272"/>
      <c r="P331" s="272"/>
      <c r="Q331" s="272"/>
      <c r="R331" s="272"/>
      <c r="S331" s="272"/>
      <c r="T331" s="27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4" t="s">
        <v>138</v>
      </c>
      <c r="AU331" s="274" t="s">
        <v>83</v>
      </c>
      <c r="AV331" s="14" t="s">
        <v>83</v>
      </c>
      <c r="AW331" s="14" t="s">
        <v>30</v>
      </c>
      <c r="AX331" s="14" t="s">
        <v>73</v>
      </c>
      <c r="AY331" s="274" t="s">
        <v>128</v>
      </c>
    </row>
    <row r="332" s="13" customFormat="1">
      <c r="A332" s="13"/>
      <c r="B332" s="253"/>
      <c r="C332" s="254"/>
      <c r="D332" s="249" t="s">
        <v>138</v>
      </c>
      <c r="E332" s="255" t="s">
        <v>1</v>
      </c>
      <c r="F332" s="256" t="s">
        <v>139</v>
      </c>
      <c r="G332" s="254"/>
      <c r="H332" s="257">
        <v>63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3" t="s">
        <v>138</v>
      </c>
      <c r="AU332" s="263" t="s">
        <v>83</v>
      </c>
      <c r="AV332" s="13" t="s">
        <v>134</v>
      </c>
      <c r="AW332" s="13" t="s">
        <v>30</v>
      </c>
      <c r="AX332" s="13" t="s">
        <v>81</v>
      </c>
      <c r="AY332" s="263" t="s">
        <v>128</v>
      </c>
    </row>
    <row r="333" s="2" customFormat="1" ht="16.5" customHeight="1">
      <c r="A333" s="37"/>
      <c r="B333" s="38"/>
      <c r="C333" s="235" t="s">
        <v>487</v>
      </c>
      <c r="D333" s="235" t="s">
        <v>130</v>
      </c>
      <c r="E333" s="236" t="s">
        <v>488</v>
      </c>
      <c r="F333" s="237" t="s">
        <v>489</v>
      </c>
      <c r="G333" s="238" t="s">
        <v>159</v>
      </c>
      <c r="H333" s="239">
        <v>63</v>
      </c>
      <c r="I333" s="240"/>
      <c r="J333" s="241">
        <f>ROUND(I333*H333,2)</f>
        <v>0</v>
      </c>
      <c r="K333" s="242"/>
      <c r="L333" s="43"/>
      <c r="M333" s="243" t="s">
        <v>1</v>
      </c>
      <c r="N333" s="244" t="s">
        <v>38</v>
      </c>
      <c r="O333" s="90"/>
      <c r="P333" s="245">
        <f>O333*H333</f>
        <v>0</v>
      </c>
      <c r="Q333" s="245">
        <v>0</v>
      </c>
      <c r="R333" s="245">
        <f>Q333*H333</f>
        <v>0</v>
      </c>
      <c r="S333" s="245">
        <v>0</v>
      </c>
      <c r="T333" s="24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47" t="s">
        <v>134</v>
      </c>
      <c r="AT333" s="247" t="s">
        <v>130</v>
      </c>
      <c r="AU333" s="247" t="s">
        <v>83</v>
      </c>
      <c r="AY333" s="16" t="s">
        <v>128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6" t="s">
        <v>81</v>
      </c>
      <c r="BK333" s="248">
        <f>ROUND(I333*H333,2)</f>
        <v>0</v>
      </c>
      <c r="BL333" s="16" t="s">
        <v>134</v>
      </c>
      <c r="BM333" s="247" t="s">
        <v>490</v>
      </c>
    </row>
    <row r="334" s="2" customFormat="1">
      <c r="A334" s="37"/>
      <c r="B334" s="38"/>
      <c r="C334" s="39"/>
      <c r="D334" s="249" t="s">
        <v>136</v>
      </c>
      <c r="E334" s="39"/>
      <c r="F334" s="250" t="s">
        <v>489</v>
      </c>
      <c r="G334" s="39"/>
      <c r="H334" s="39"/>
      <c r="I334" s="143"/>
      <c r="J334" s="39"/>
      <c r="K334" s="39"/>
      <c r="L334" s="43"/>
      <c r="M334" s="251"/>
      <c r="N334" s="252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136</v>
      </c>
      <c r="AU334" s="16" t="s">
        <v>83</v>
      </c>
    </row>
    <row r="335" s="2" customFormat="1" ht="21.75" customHeight="1">
      <c r="A335" s="37"/>
      <c r="B335" s="38"/>
      <c r="C335" s="235" t="s">
        <v>491</v>
      </c>
      <c r="D335" s="235" t="s">
        <v>130</v>
      </c>
      <c r="E335" s="236" t="s">
        <v>492</v>
      </c>
      <c r="F335" s="237" t="s">
        <v>493</v>
      </c>
      <c r="G335" s="238" t="s">
        <v>159</v>
      </c>
      <c r="H335" s="239">
        <v>38</v>
      </c>
      <c r="I335" s="240"/>
      <c r="J335" s="241">
        <f>ROUND(I335*H335,2)</f>
        <v>0</v>
      </c>
      <c r="K335" s="242"/>
      <c r="L335" s="43"/>
      <c r="M335" s="243" t="s">
        <v>1</v>
      </c>
      <c r="N335" s="244" t="s">
        <v>38</v>
      </c>
      <c r="O335" s="90"/>
      <c r="P335" s="245">
        <f>O335*H335</f>
        <v>0</v>
      </c>
      <c r="Q335" s="245">
        <v>0.20219000000000001</v>
      </c>
      <c r="R335" s="245">
        <f>Q335*H335</f>
        <v>7.6832200000000004</v>
      </c>
      <c r="S335" s="245">
        <v>0</v>
      </c>
      <c r="T335" s="24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7" t="s">
        <v>134</v>
      </c>
      <c r="AT335" s="247" t="s">
        <v>130</v>
      </c>
      <c r="AU335" s="247" t="s">
        <v>83</v>
      </c>
      <c r="AY335" s="16" t="s">
        <v>128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6" t="s">
        <v>81</v>
      </c>
      <c r="BK335" s="248">
        <f>ROUND(I335*H335,2)</f>
        <v>0</v>
      </c>
      <c r="BL335" s="16" t="s">
        <v>134</v>
      </c>
      <c r="BM335" s="247" t="s">
        <v>494</v>
      </c>
    </row>
    <row r="336" s="2" customFormat="1">
      <c r="A336" s="37"/>
      <c r="B336" s="38"/>
      <c r="C336" s="39"/>
      <c r="D336" s="249" t="s">
        <v>136</v>
      </c>
      <c r="E336" s="39"/>
      <c r="F336" s="250" t="s">
        <v>495</v>
      </c>
      <c r="G336" s="39"/>
      <c r="H336" s="39"/>
      <c r="I336" s="143"/>
      <c r="J336" s="39"/>
      <c r="K336" s="39"/>
      <c r="L336" s="43"/>
      <c r="M336" s="251"/>
      <c r="N336" s="252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136</v>
      </c>
      <c r="AU336" s="16" t="s">
        <v>83</v>
      </c>
    </row>
    <row r="337" s="14" customFormat="1">
      <c r="A337" s="14"/>
      <c r="B337" s="264"/>
      <c r="C337" s="265"/>
      <c r="D337" s="249" t="s">
        <v>138</v>
      </c>
      <c r="E337" s="266" t="s">
        <v>1</v>
      </c>
      <c r="F337" s="267" t="s">
        <v>496</v>
      </c>
      <c r="G337" s="265"/>
      <c r="H337" s="268">
        <v>38</v>
      </c>
      <c r="I337" s="269"/>
      <c r="J337" s="265"/>
      <c r="K337" s="265"/>
      <c r="L337" s="270"/>
      <c r="M337" s="271"/>
      <c r="N337" s="272"/>
      <c r="O337" s="272"/>
      <c r="P337" s="272"/>
      <c r="Q337" s="272"/>
      <c r="R337" s="272"/>
      <c r="S337" s="272"/>
      <c r="T337" s="27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4" t="s">
        <v>138</v>
      </c>
      <c r="AU337" s="274" t="s">
        <v>83</v>
      </c>
      <c r="AV337" s="14" t="s">
        <v>83</v>
      </c>
      <c r="AW337" s="14" t="s">
        <v>30</v>
      </c>
      <c r="AX337" s="14" t="s">
        <v>73</v>
      </c>
      <c r="AY337" s="274" t="s">
        <v>128</v>
      </c>
    </row>
    <row r="338" s="13" customFormat="1">
      <c r="A338" s="13"/>
      <c r="B338" s="253"/>
      <c r="C338" s="254"/>
      <c r="D338" s="249" t="s">
        <v>138</v>
      </c>
      <c r="E338" s="255" t="s">
        <v>1</v>
      </c>
      <c r="F338" s="256" t="s">
        <v>139</v>
      </c>
      <c r="G338" s="254"/>
      <c r="H338" s="257">
        <v>38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63" t="s">
        <v>138</v>
      </c>
      <c r="AU338" s="263" t="s">
        <v>83</v>
      </c>
      <c r="AV338" s="13" t="s">
        <v>134</v>
      </c>
      <c r="AW338" s="13" t="s">
        <v>30</v>
      </c>
      <c r="AX338" s="13" t="s">
        <v>81</v>
      </c>
      <c r="AY338" s="263" t="s">
        <v>128</v>
      </c>
    </row>
    <row r="339" s="2" customFormat="1" ht="21.75" customHeight="1">
      <c r="A339" s="37"/>
      <c r="B339" s="38"/>
      <c r="C339" s="275" t="s">
        <v>497</v>
      </c>
      <c r="D339" s="275" t="s">
        <v>243</v>
      </c>
      <c r="E339" s="276" t="s">
        <v>498</v>
      </c>
      <c r="F339" s="277" t="s">
        <v>499</v>
      </c>
      <c r="G339" s="278" t="s">
        <v>384</v>
      </c>
      <c r="H339" s="279">
        <v>38.380000000000003</v>
      </c>
      <c r="I339" s="280"/>
      <c r="J339" s="281">
        <f>ROUND(I339*H339,2)</f>
        <v>0</v>
      </c>
      <c r="K339" s="282"/>
      <c r="L339" s="283"/>
      <c r="M339" s="284" t="s">
        <v>1</v>
      </c>
      <c r="N339" s="285" t="s">
        <v>38</v>
      </c>
      <c r="O339" s="90"/>
      <c r="P339" s="245">
        <f>O339*H339</f>
        <v>0</v>
      </c>
      <c r="Q339" s="245">
        <v>0.048300000000000003</v>
      </c>
      <c r="R339" s="245">
        <f>Q339*H339</f>
        <v>1.8537540000000001</v>
      </c>
      <c r="S339" s="245">
        <v>0</v>
      </c>
      <c r="T339" s="24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7" t="s">
        <v>175</v>
      </c>
      <c r="AT339" s="247" t="s">
        <v>243</v>
      </c>
      <c r="AU339" s="247" t="s">
        <v>83</v>
      </c>
      <c r="AY339" s="16" t="s">
        <v>128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6" t="s">
        <v>81</v>
      </c>
      <c r="BK339" s="248">
        <f>ROUND(I339*H339,2)</f>
        <v>0</v>
      </c>
      <c r="BL339" s="16" t="s">
        <v>134</v>
      </c>
      <c r="BM339" s="247" t="s">
        <v>500</v>
      </c>
    </row>
    <row r="340" s="2" customFormat="1">
      <c r="A340" s="37"/>
      <c r="B340" s="38"/>
      <c r="C340" s="39"/>
      <c r="D340" s="249" t="s">
        <v>136</v>
      </c>
      <c r="E340" s="39"/>
      <c r="F340" s="250" t="s">
        <v>499</v>
      </c>
      <c r="G340" s="39"/>
      <c r="H340" s="39"/>
      <c r="I340" s="143"/>
      <c r="J340" s="39"/>
      <c r="K340" s="39"/>
      <c r="L340" s="43"/>
      <c r="M340" s="251"/>
      <c r="N340" s="252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136</v>
      </c>
      <c r="AU340" s="16" t="s">
        <v>83</v>
      </c>
    </row>
    <row r="341" s="14" customFormat="1">
      <c r="A341" s="14"/>
      <c r="B341" s="264"/>
      <c r="C341" s="265"/>
      <c r="D341" s="249" t="s">
        <v>138</v>
      </c>
      <c r="E341" s="266" t="s">
        <v>1</v>
      </c>
      <c r="F341" s="267" t="s">
        <v>501</v>
      </c>
      <c r="G341" s="265"/>
      <c r="H341" s="268">
        <v>38.380000000000003</v>
      </c>
      <c r="I341" s="269"/>
      <c r="J341" s="265"/>
      <c r="K341" s="265"/>
      <c r="L341" s="270"/>
      <c r="M341" s="271"/>
      <c r="N341" s="272"/>
      <c r="O341" s="272"/>
      <c r="P341" s="272"/>
      <c r="Q341" s="272"/>
      <c r="R341" s="272"/>
      <c r="S341" s="272"/>
      <c r="T341" s="27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4" t="s">
        <v>138</v>
      </c>
      <c r="AU341" s="274" t="s">
        <v>83</v>
      </c>
      <c r="AV341" s="14" t="s">
        <v>83</v>
      </c>
      <c r="AW341" s="14" t="s">
        <v>30</v>
      </c>
      <c r="AX341" s="14" t="s">
        <v>73</v>
      </c>
      <c r="AY341" s="274" t="s">
        <v>128</v>
      </c>
    </row>
    <row r="342" s="2" customFormat="1" ht="44.25" customHeight="1">
      <c r="A342" s="37"/>
      <c r="B342" s="38"/>
      <c r="C342" s="235" t="s">
        <v>502</v>
      </c>
      <c r="D342" s="235" t="s">
        <v>130</v>
      </c>
      <c r="E342" s="236" t="s">
        <v>503</v>
      </c>
      <c r="F342" s="237" t="s">
        <v>504</v>
      </c>
      <c r="G342" s="238" t="s">
        <v>159</v>
      </c>
      <c r="H342" s="239">
        <v>99.5</v>
      </c>
      <c r="I342" s="240"/>
      <c r="J342" s="241">
        <f>ROUND(I342*H342,2)</f>
        <v>0</v>
      </c>
      <c r="K342" s="242"/>
      <c r="L342" s="43"/>
      <c r="M342" s="243" t="s">
        <v>1</v>
      </c>
      <c r="N342" s="244" t="s">
        <v>38</v>
      </c>
      <c r="O342" s="90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7" t="s">
        <v>134</v>
      </c>
      <c r="AT342" s="247" t="s">
        <v>130</v>
      </c>
      <c r="AU342" s="247" t="s">
        <v>83</v>
      </c>
      <c r="AY342" s="16" t="s">
        <v>128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6" t="s">
        <v>81</v>
      </c>
      <c r="BK342" s="248">
        <f>ROUND(I342*H342,2)</f>
        <v>0</v>
      </c>
      <c r="BL342" s="16" t="s">
        <v>134</v>
      </c>
      <c r="BM342" s="247" t="s">
        <v>505</v>
      </c>
    </row>
    <row r="343" s="2" customFormat="1">
      <c r="A343" s="37"/>
      <c r="B343" s="38"/>
      <c r="C343" s="39"/>
      <c r="D343" s="249" t="s">
        <v>136</v>
      </c>
      <c r="E343" s="39"/>
      <c r="F343" s="250" t="s">
        <v>504</v>
      </c>
      <c r="G343" s="39"/>
      <c r="H343" s="39"/>
      <c r="I343" s="143"/>
      <c r="J343" s="39"/>
      <c r="K343" s="39"/>
      <c r="L343" s="43"/>
      <c r="M343" s="251"/>
      <c r="N343" s="252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136</v>
      </c>
      <c r="AU343" s="16" t="s">
        <v>83</v>
      </c>
    </row>
    <row r="344" s="14" customFormat="1">
      <c r="A344" s="14"/>
      <c r="B344" s="264"/>
      <c r="C344" s="265"/>
      <c r="D344" s="249" t="s">
        <v>138</v>
      </c>
      <c r="E344" s="266" t="s">
        <v>1</v>
      </c>
      <c r="F344" s="267" t="s">
        <v>506</v>
      </c>
      <c r="G344" s="265"/>
      <c r="H344" s="268">
        <v>44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4" t="s">
        <v>138</v>
      </c>
      <c r="AU344" s="274" t="s">
        <v>83</v>
      </c>
      <c r="AV344" s="14" t="s">
        <v>83</v>
      </c>
      <c r="AW344" s="14" t="s">
        <v>30</v>
      </c>
      <c r="AX344" s="14" t="s">
        <v>73</v>
      </c>
      <c r="AY344" s="274" t="s">
        <v>128</v>
      </c>
    </row>
    <row r="345" s="14" customFormat="1">
      <c r="A345" s="14"/>
      <c r="B345" s="264"/>
      <c r="C345" s="265"/>
      <c r="D345" s="249" t="s">
        <v>138</v>
      </c>
      <c r="E345" s="266" t="s">
        <v>1</v>
      </c>
      <c r="F345" s="267" t="s">
        <v>507</v>
      </c>
      <c r="G345" s="265"/>
      <c r="H345" s="268">
        <v>55.5</v>
      </c>
      <c r="I345" s="269"/>
      <c r="J345" s="265"/>
      <c r="K345" s="265"/>
      <c r="L345" s="270"/>
      <c r="M345" s="271"/>
      <c r="N345" s="272"/>
      <c r="O345" s="272"/>
      <c r="P345" s="272"/>
      <c r="Q345" s="272"/>
      <c r="R345" s="272"/>
      <c r="S345" s="272"/>
      <c r="T345" s="27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4" t="s">
        <v>138</v>
      </c>
      <c r="AU345" s="274" t="s">
        <v>83</v>
      </c>
      <c r="AV345" s="14" t="s">
        <v>83</v>
      </c>
      <c r="AW345" s="14" t="s">
        <v>30</v>
      </c>
      <c r="AX345" s="14" t="s">
        <v>73</v>
      </c>
      <c r="AY345" s="274" t="s">
        <v>128</v>
      </c>
    </row>
    <row r="346" s="2" customFormat="1" ht="21.75" customHeight="1">
      <c r="A346" s="37"/>
      <c r="B346" s="38"/>
      <c r="C346" s="275" t="s">
        <v>508</v>
      </c>
      <c r="D346" s="275" t="s">
        <v>243</v>
      </c>
      <c r="E346" s="276" t="s">
        <v>509</v>
      </c>
      <c r="F346" s="277" t="s">
        <v>510</v>
      </c>
      <c r="G346" s="278" t="s">
        <v>384</v>
      </c>
      <c r="H346" s="279">
        <v>100.49500000000001</v>
      </c>
      <c r="I346" s="280"/>
      <c r="J346" s="281">
        <f>ROUND(I346*H346,2)</f>
        <v>0</v>
      </c>
      <c r="K346" s="282"/>
      <c r="L346" s="283"/>
      <c r="M346" s="284" t="s">
        <v>1</v>
      </c>
      <c r="N346" s="285" t="s">
        <v>38</v>
      </c>
      <c r="O346" s="90"/>
      <c r="P346" s="245">
        <f>O346*H346</f>
        <v>0</v>
      </c>
      <c r="Q346" s="245">
        <v>0.085000000000000006</v>
      </c>
      <c r="R346" s="245">
        <f>Q346*H346</f>
        <v>8.5420750000000005</v>
      </c>
      <c r="S346" s="245">
        <v>0</v>
      </c>
      <c r="T346" s="24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7" t="s">
        <v>175</v>
      </c>
      <c r="AT346" s="247" t="s">
        <v>243</v>
      </c>
      <c r="AU346" s="247" t="s">
        <v>83</v>
      </c>
      <c r="AY346" s="16" t="s">
        <v>128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6" t="s">
        <v>81</v>
      </c>
      <c r="BK346" s="248">
        <f>ROUND(I346*H346,2)</f>
        <v>0</v>
      </c>
      <c r="BL346" s="16" t="s">
        <v>134</v>
      </c>
      <c r="BM346" s="247" t="s">
        <v>511</v>
      </c>
    </row>
    <row r="347" s="2" customFormat="1">
      <c r="A347" s="37"/>
      <c r="B347" s="38"/>
      <c r="C347" s="39"/>
      <c r="D347" s="249" t="s">
        <v>136</v>
      </c>
      <c r="E347" s="39"/>
      <c r="F347" s="250" t="s">
        <v>512</v>
      </c>
      <c r="G347" s="39"/>
      <c r="H347" s="39"/>
      <c r="I347" s="143"/>
      <c r="J347" s="39"/>
      <c r="K347" s="39"/>
      <c r="L347" s="43"/>
      <c r="M347" s="251"/>
      <c r="N347" s="252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136</v>
      </c>
      <c r="AU347" s="16" t="s">
        <v>83</v>
      </c>
    </row>
    <row r="348" s="14" customFormat="1">
      <c r="A348" s="14"/>
      <c r="B348" s="264"/>
      <c r="C348" s="265"/>
      <c r="D348" s="249" t="s">
        <v>138</v>
      </c>
      <c r="E348" s="266" t="s">
        <v>1</v>
      </c>
      <c r="F348" s="267" t="s">
        <v>513</v>
      </c>
      <c r="G348" s="265"/>
      <c r="H348" s="268">
        <v>44.439999999999998</v>
      </c>
      <c r="I348" s="269"/>
      <c r="J348" s="265"/>
      <c r="K348" s="265"/>
      <c r="L348" s="270"/>
      <c r="M348" s="271"/>
      <c r="N348" s="272"/>
      <c r="O348" s="272"/>
      <c r="P348" s="272"/>
      <c r="Q348" s="272"/>
      <c r="R348" s="272"/>
      <c r="S348" s="272"/>
      <c r="T348" s="27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4" t="s">
        <v>138</v>
      </c>
      <c r="AU348" s="274" t="s">
        <v>83</v>
      </c>
      <c r="AV348" s="14" t="s">
        <v>83</v>
      </c>
      <c r="AW348" s="14" t="s">
        <v>30</v>
      </c>
      <c r="AX348" s="14" t="s">
        <v>73</v>
      </c>
      <c r="AY348" s="274" t="s">
        <v>128</v>
      </c>
    </row>
    <row r="349" s="14" customFormat="1">
      <c r="A349" s="14"/>
      <c r="B349" s="264"/>
      <c r="C349" s="265"/>
      <c r="D349" s="249" t="s">
        <v>138</v>
      </c>
      <c r="E349" s="266" t="s">
        <v>1</v>
      </c>
      <c r="F349" s="267" t="s">
        <v>514</v>
      </c>
      <c r="G349" s="265"/>
      <c r="H349" s="268">
        <v>56.055</v>
      </c>
      <c r="I349" s="269"/>
      <c r="J349" s="265"/>
      <c r="K349" s="265"/>
      <c r="L349" s="270"/>
      <c r="M349" s="271"/>
      <c r="N349" s="272"/>
      <c r="O349" s="272"/>
      <c r="P349" s="272"/>
      <c r="Q349" s="272"/>
      <c r="R349" s="272"/>
      <c r="S349" s="272"/>
      <c r="T349" s="27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4" t="s">
        <v>138</v>
      </c>
      <c r="AU349" s="274" t="s">
        <v>83</v>
      </c>
      <c r="AV349" s="14" t="s">
        <v>83</v>
      </c>
      <c r="AW349" s="14" t="s">
        <v>30</v>
      </c>
      <c r="AX349" s="14" t="s">
        <v>73</v>
      </c>
      <c r="AY349" s="274" t="s">
        <v>128</v>
      </c>
    </row>
    <row r="350" s="2" customFormat="1" ht="21.75" customHeight="1">
      <c r="A350" s="37"/>
      <c r="B350" s="38"/>
      <c r="C350" s="275" t="s">
        <v>515</v>
      </c>
      <c r="D350" s="275" t="s">
        <v>243</v>
      </c>
      <c r="E350" s="276" t="s">
        <v>516</v>
      </c>
      <c r="F350" s="277" t="s">
        <v>517</v>
      </c>
      <c r="G350" s="278" t="s">
        <v>384</v>
      </c>
      <c r="H350" s="279">
        <v>0</v>
      </c>
      <c r="I350" s="280"/>
      <c r="J350" s="281">
        <f>ROUND(I350*H350,2)</f>
        <v>0</v>
      </c>
      <c r="K350" s="282"/>
      <c r="L350" s="283"/>
      <c r="M350" s="284" t="s">
        <v>1</v>
      </c>
      <c r="N350" s="285" t="s">
        <v>38</v>
      </c>
      <c r="O350" s="90"/>
      <c r="P350" s="245">
        <f>O350*H350</f>
        <v>0</v>
      </c>
      <c r="Q350" s="245">
        <v>0.064000000000000001</v>
      </c>
      <c r="R350" s="245">
        <f>Q350*H350</f>
        <v>0</v>
      </c>
      <c r="S350" s="245">
        <v>0</v>
      </c>
      <c r="T350" s="246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7" t="s">
        <v>175</v>
      </c>
      <c r="AT350" s="247" t="s">
        <v>243</v>
      </c>
      <c r="AU350" s="247" t="s">
        <v>83</v>
      </c>
      <c r="AY350" s="16" t="s">
        <v>128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6" t="s">
        <v>81</v>
      </c>
      <c r="BK350" s="248">
        <f>ROUND(I350*H350,2)</f>
        <v>0</v>
      </c>
      <c r="BL350" s="16" t="s">
        <v>134</v>
      </c>
      <c r="BM350" s="247" t="s">
        <v>518</v>
      </c>
    </row>
    <row r="351" s="2" customFormat="1">
      <c r="A351" s="37"/>
      <c r="B351" s="38"/>
      <c r="C351" s="39"/>
      <c r="D351" s="249" t="s">
        <v>136</v>
      </c>
      <c r="E351" s="39"/>
      <c r="F351" s="250" t="s">
        <v>517</v>
      </c>
      <c r="G351" s="39"/>
      <c r="H351" s="39"/>
      <c r="I351" s="143"/>
      <c r="J351" s="39"/>
      <c r="K351" s="39"/>
      <c r="L351" s="43"/>
      <c r="M351" s="251"/>
      <c r="N351" s="252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136</v>
      </c>
      <c r="AU351" s="16" t="s">
        <v>83</v>
      </c>
    </row>
    <row r="352" s="13" customFormat="1">
      <c r="A352" s="13"/>
      <c r="B352" s="253"/>
      <c r="C352" s="254"/>
      <c r="D352" s="249" t="s">
        <v>138</v>
      </c>
      <c r="E352" s="255" t="s">
        <v>1</v>
      </c>
      <c r="F352" s="256" t="s">
        <v>139</v>
      </c>
      <c r="G352" s="254"/>
      <c r="H352" s="257">
        <v>0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3" t="s">
        <v>138</v>
      </c>
      <c r="AU352" s="263" t="s">
        <v>83</v>
      </c>
      <c r="AV352" s="13" t="s">
        <v>134</v>
      </c>
      <c r="AW352" s="13" t="s">
        <v>30</v>
      </c>
      <c r="AX352" s="13" t="s">
        <v>81</v>
      </c>
      <c r="AY352" s="263" t="s">
        <v>128</v>
      </c>
    </row>
    <row r="353" s="2" customFormat="1" ht="21.75" customHeight="1">
      <c r="A353" s="37"/>
      <c r="B353" s="38"/>
      <c r="C353" s="235" t="s">
        <v>519</v>
      </c>
      <c r="D353" s="235" t="s">
        <v>130</v>
      </c>
      <c r="E353" s="236" t="s">
        <v>520</v>
      </c>
      <c r="F353" s="237" t="s">
        <v>521</v>
      </c>
      <c r="G353" s="238" t="s">
        <v>159</v>
      </c>
      <c r="H353" s="239">
        <v>6.7999999999999998</v>
      </c>
      <c r="I353" s="240"/>
      <c r="J353" s="241">
        <f>ROUND(I353*H353,2)</f>
        <v>0</v>
      </c>
      <c r="K353" s="242"/>
      <c r="L353" s="43"/>
      <c r="M353" s="243" t="s">
        <v>1</v>
      </c>
      <c r="N353" s="244" t="s">
        <v>38</v>
      </c>
      <c r="O353" s="90"/>
      <c r="P353" s="245">
        <f>O353*H353</f>
        <v>0</v>
      </c>
      <c r="Q353" s="245">
        <v>0.10095</v>
      </c>
      <c r="R353" s="245">
        <f>Q353*H353</f>
        <v>0.68645999999999996</v>
      </c>
      <c r="S353" s="245">
        <v>0</v>
      </c>
      <c r="T353" s="24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7" t="s">
        <v>134</v>
      </c>
      <c r="AT353" s="247" t="s">
        <v>130</v>
      </c>
      <c r="AU353" s="247" t="s">
        <v>83</v>
      </c>
      <c r="AY353" s="16" t="s">
        <v>128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6" t="s">
        <v>81</v>
      </c>
      <c r="BK353" s="248">
        <f>ROUND(I353*H353,2)</f>
        <v>0</v>
      </c>
      <c r="BL353" s="16" t="s">
        <v>134</v>
      </c>
      <c r="BM353" s="247" t="s">
        <v>522</v>
      </c>
    </row>
    <row r="354" s="2" customFormat="1">
      <c r="A354" s="37"/>
      <c r="B354" s="38"/>
      <c r="C354" s="39"/>
      <c r="D354" s="249" t="s">
        <v>136</v>
      </c>
      <c r="E354" s="39"/>
      <c r="F354" s="250" t="s">
        <v>521</v>
      </c>
      <c r="G354" s="39"/>
      <c r="H354" s="39"/>
      <c r="I354" s="143"/>
      <c r="J354" s="39"/>
      <c r="K354" s="39"/>
      <c r="L354" s="43"/>
      <c r="M354" s="251"/>
      <c r="N354" s="252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136</v>
      </c>
      <c r="AU354" s="16" t="s">
        <v>83</v>
      </c>
    </row>
    <row r="355" s="14" customFormat="1">
      <c r="A355" s="14"/>
      <c r="B355" s="264"/>
      <c r="C355" s="265"/>
      <c r="D355" s="249" t="s">
        <v>138</v>
      </c>
      <c r="E355" s="266" t="s">
        <v>1</v>
      </c>
      <c r="F355" s="267" t="s">
        <v>523</v>
      </c>
      <c r="G355" s="265"/>
      <c r="H355" s="268">
        <v>6.7999999999999998</v>
      </c>
      <c r="I355" s="269"/>
      <c r="J355" s="265"/>
      <c r="K355" s="265"/>
      <c r="L355" s="270"/>
      <c r="M355" s="271"/>
      <c r="N355" s="272"/>
      <c r="O355" s="272"/>
      <c r="P355" s="272"/>
      <c r="Q355" s="272"/>
      <c r="R355" s="272"/>
      <c r="S355" s="272"/>
      <c r="T355" s="27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4" t="s">
        <v>138</v>
      </c>
      <c r="AU355" s="274" t="s">
        <v>83</v>
      </c>
      <c r="AV355" s="14" t="s">
        <v>83</v>
      </c>
      <c r="AW355" s="14" t="s">
        <v>30</v>
      </c>
      <c r="AX355" s="14" t="s">
        <v>73</v>
      </c>
      <c r="AY355" s="274" t="s">
        <v>128</v>
      </c>
    </row>
    <row r="356" s="2" customFormat="1" ht="21.75" customHeight="1">
      <c r="A356" s="37"/>
      <c r="B356" s="38"/>
      <c r="C356" s="275" t="s">
        <v>524</v>
      </c>
      <c r="D356" s="275" t="s">
        <v>243</v>
      </c>
      <c r="E356" s="276" t="s">
        <v>525</v>
      </c>
      <c r="F356" s="277" t="s">
        <v>526</v>
      </c>
      <c r="G356" s="278" t="s">
        <v>384</v>
      </c>
      <c r="H356" s="279">
        <v>6.8680000000000003</v>
      </c>
      <c r="I356" s="280"/>
      <c r="J356" s="281">
        <f>ROUND(I356*H356,2)</f>
        <v>0</v>
      </c>
      <c r="K356" s="282"/>
      <c r="L356" s="283"/>
      <c r="M356" s="284" t="s">
        <v>1</v>
      </c>
      <c r="N356" s="285" t="s">
        <v>38</v>
      </c>
      <c r="O356" s="90"/>
      <c r="P356" s="245">
        <f>O356*H356</f>
        <v>0</v>
      </c>
      <c r="Q356" s="245">
        <v>0.024</v>
      </c>
      <c r="R356" s="245">
        <f>Q356*H356</f>
        <v>0.16483200000000001</v>
      </c>
      <c r="S356" s="245">
        <v>0</v>
      </c>
      <c r="T356" s="24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47" t="s">
        <v>175</v>
      </c>
      <c r="AT356" s="247" t="s">
        <v>243</v>
      </c>
      <c r="AU356" s="247" t="s">
        <v>83</v>
      </c>
      <c r="AY356" s="16" t="s">
        <v>128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6" t="s">
        <v>81</v>
      </c>
      <c r="BK356" s="248">
        <f>ROUND(I356*H356,2)</f>
        <v>0</v>
      </c>
      <c r="BL356" s="16" t="s">
        <v>134</v>
      </c>
      <c r="BM356" s="247" t="s">
        <v>527</v>
      </c>
    </row>
    <row r="357" s="2" customFormat="1">
      <c r="A357" s="37"/>
      <c r="B357" s="38"/>
      <c r="C357" s="39"/>
      <c r="D357" s="249" t="s">
        <v>136</v>
      </c>
      <c r="E357" s="39"/>
      <c r="F357" s="250" t="s">
        <v>528</v>
      </c>
      <c r="G357" s="39"/>
      <c r="H357" s="39"/>
      <c r="I357" s="143"/>
      <c r="J357" s="39"/>
      <c r="K357" s="39"/>
      <c r="L357" s="43"/>
      <c r="M357" s="251"/>
      <c r="N357" s="252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136</v>
      </c>
      <c r="AU357" s="16" t="s">
        <v>83</v>
      </c>
    </row>
    <row r="358" s="14" customFormat="1">
      <c r="A358" s="14"/>
      <c r="B358" s="264"/>
      <c r="C358" s="265"/>
      <c r="D358" s="249" t="s">
        <v>138</v>
      </c>
      <c r="E358" s="266" t="s">
        <v>1</v>
      </c>
      <c r="F358" s="267" t="s">
        <v>529</v>
      </c>
      <c r="G358" s="265"/>
      <c r="H358" s="268">
        <v>6.8680000000000003</v>
      </c>
      <c r="I358" s="269"/>
      <c r="J358" s="265"/>
      <c r="K358" s="265"/>
      <c r="L358" s="270"/>
      <c r="M358" s="271"/>
      <c r="N358" s="272"/>
      <c r="O358" s="272"/>
      <c r="P358" s="272"/>
      <c r="Q358" s="272"/>
      <c r="R358" s="272"/>
      <c r="S358" s="272"/>
      <c r="T358" s="27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4" t="s">
        <v>138</v>
      </c>
      <c r="AU358" s="274" t="s">
        <v>83</v>
      </c>
      <c r="AV358" s="14" t="s">
        <v>83</v>
      </c>
      <c r="AW358" s="14" t="s">
        <v>30</v>
      </c>
      <c r="AX358" s="14" t="s">
        <v>73</v>
      </c>
      <c r="AY358" s="274" t="s">
        <v>128</v>
      </c>
    </row>
    <row r="359" s="2" customFormat="1" ht="21.75" customHeight="1">
      <c r="A359" s="37"/>
      <c r="B359" s="38"/>
      <c r="C359" s="235" t="s">
        <v>530</v>
      </c>
      <c r="D359" s="235" t="s">
        <v>130</v>
      </c>
      <c r="E359" s="236" t="s">
        <v>531</v>
      </c>
      <c r="F359" s="237" t="s">
        <v>532</v>
      </c>
      <c r="G359" s="238" t="s">
        <v>159</v>
      </c>
      <c r="H359" s="239">
        <v>57</v>
      </c>
      <c r="I359" s="240"/>
      <c r="J359" s="241">
        <f>ROUND(I359*H359,2)</f>
        <v>0</v>
      </c>
      <c r="K359" s="242"/>
      <c r="L359" s="43"/>
      <c r="M359" s="243" t="s">
        <v>1</v>
      </c>
      <c r="N359" s="244" t="s">
        <v>38</v>
      </c>
      <c r="O359" s="90"/>
      <c r="P359" s="245">
        <f>O359*H359</f>
        <v>0</v>
      </c>
      <c r="Q359" s="245">
        <v>0</v>
      </c>
      <c r="R359" s="245">
        <f>Q359*H359</f>
        <v>0</v>
      </c>
      <c r="S359" s="245">
        <v>0</v>
      </c>
      <c r="T359" s="24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47" t="s">
        <v>134</v>
      </c>
      <c r="AT359" s="247" t="s">
        <v>130</v>
      </c>
      <c r="AU359" s="247" t="s">
        <v>83</v>
      </c>
      <c r="AY359" s="16" t="s">
        <v>128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6" t="s">
        <v>81</v>
      </c>
      <c r="BK359" s="248">
        <f>ROUND(I359*H359,2)</f>
        <v>0</v>
      </c>
      <c r="BL359" s="16" t="s">
        <v>134</v>
      </c>
      <c r="BM359" s="247" t="s">
        <v>533</v>
      </c>
    </row>
    <row r="360" s="2" customFormat="1">
      <c r="A360" s="37"/>
      <c r="B360" s="38"/>
      <c r="C360" s="39"/>
      <c r="D360" s="249" t="s">
        <v>136</v>
      </c>
      <c r="E360" s="39"/>
      <c r="F360" s="250" t="s">
        <v>534</v>
      </c>
      <c r="G360" s="39"/>
      <c r="H360" s="39"/>
      <c r="I360" s="143"/>
      <c r="J360" s="39"/>
      <c r="K360" s="39"/>
      <c r="L360" s="43"/>
      <c r="M360" s="251"/>
      <c r="N360" s="252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136</v>
      </c>
      <c r="AU360" s="16" t="s">
        <v>83</v>
      </c>
    </row>
    <row r="361" s="2" customFormat="1" ht="16.5" customHeight="1">
      <c r="A361" s="37"/>
      <c r="B361" s="38"/>
      <c r="C361" s="235" t="s">
        <v>535</v>
      </c>
      <c r="D361" s="235" t="s">
        <v>130</v>
      </c>
      <c r="E361" s="236" t="s">
        <v>536</v>
      </c>
      <c r="F361" s="237" t="s">
        <v>537</v>
      </c>
      <c r="G361" s="238" t="s">
        <v>159</v>
      </c>
      <c r="H361" s="239">
        <v>28</v>
      </c>
      <c r="I361" s="240"/>
      <c r="J361" s="241">
        <f>ROUND(I361*H361,2)</f>
        <v>0</v>
      </c>
      <c r="K361" s="242"/>
      <c r="L361" s="43"/>
      <c r="M361" s="243" t="s">
        <v>1</v>
      </c>
      <c r="N361" s="244" t="s">
        <v>38</v>
      </c>
      <c r="O361" s="90"/>
      <c r="P361" s="245">
        <f>O361*H361</f>
        <v>0</v>
      </c>
      <c r="Q361" s="245">
        <v>0</v>
      </c>
      <c r="R361" s="245">
        <f>Q361*H361</f>
        <v>0</v>
      </c>
      <c r="S361" s="245">
        <v>0</v>
      </c>
      <c r="T361" s="24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47" t="s">
        <v>134</v>
      </c>
      <c r="AT361" s="247" t="s">
        <v>130</v>
      </c>
      <c r="AU361" s="247" t="s">
        <v>83</v>
      </c>
      <c r="AY361" s="16" t="s">
        <v>128</v>
      </c>
      <c r="BE361" s="248">
        <f>IF(N361="základní",J361,0)</f>
        <v>0</v>
      </c>
      <c r="BF361" s="248">
        <f>IF(N361="snížená",J361,0)</f>
        <v>0</v>
      </c>
      <c r="BG361" s="248">
        <f>IF(N361="zákl. přenesená",J361,0)</f>
        <v>0</v>
      </c>
      <c r="BH361" s="248">
        <f>IF(N361="sníž. přenesená",J361,0)</f>
        <v>0</v>
      </c>
      <c r="BI361" s="248">
        <f>IF(N361="nulová",J361,0)</f>
        <v>0</v>
      </c>
      <c r="BJ361" s="16" t="s">
        <v>81</v>
      </c>
      <c r="BK361" s="248">
        <f>ROUND(I361*H361,2)</f>
        <v>0</v>
      </c>
      <c r="BL361" s="16" t="s">
        <v>134</v>
      </c>
      <c r="BM361" s="247" t="s">
        <v>538</v>
      </c>
    </row>
    <row r="362" s="2" customFormat="1">
      <c r="A362" s="37"/>
      <c r="B362" s="38"/>
      <c r="C362" s="39"/>
      <c r="D362" s="249" t="s">
        <v>136</v>
      </c>
      <c r="E362" s="39"/>
      <c r="F362" s="250" t="s">
        <v>539</v>
      </c>
      <c r="G362" s="39"/>
      <c r="H362" s="39"/>
      <c r="I362" s="143"/>
      <c r="J362" s="39"/>
      <c r="K362" s="39"/>
      <c r="L362" s="43"/>
      <c r="M362" s="251"/>
      <c r="N362" s="252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136</v>
      </c>
      <c r="AU362" s="16" t="s">
        <v>83</v>
      </c>
    </row>
    <row r="363" s="14" customFormat="1">
      <c r="A363" s="14"/>
      <c r="B363" s="264"/>
      <c r="C363" s="265"/>
      <c r="D363" s="249" t="s">
        <v>138</v>
      </c>
      <c r="E363" s="266" t="s">
        <v>1</v>
      </c>
      <c r="F363" s="267" t="s">
        <v>540</v>
      </c>
      <c r="G363" s="265"/>
      <c r="H363" s="268">
        <v>28</v>
      </c>
      <c r="I363" s="269"/>
      <c r="J363" s="265"/>
      <c r="K363" s="265"/>
      <c r="L363" s="270"/>
      <c r="M363" s="271"/>
      <c r="N363" s="272"/>
      <c r="O363" s="272"/>
      <c r="P363" s="272"/>
      <c r="Q363" s="272"/>
      <c r="R363" s="272"/>
      <c r="S363" s="272"/>
      <c r="T363" s="27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4" t="s">
        <v>138</v>
      </c>
      <c r="AU363" s="274" t="s">
        <v>83</v>
      </c>
      <c r="AV363" s="14" t="s">
        <v>83</v>
      </c>
      <c r="AW363" s="14" t="s">
        <v>30</v>
      </c>
      <c r="AX363" s="14" t="s">
        <v>73</v>
      </c>
      <c r="AY363" s="274" t="s">
        <v>128</v>
      </c>
    </row>
    <row r="364" s="13" customFormat="1">
      <c r="A364" s="13"/>
      <c r="B364" s="253"/>
      <c r="C364" s="254"/>
      <c r="D364" s="249" t="s">
        <v>138</v>
      </c>
      <c r="E364" s="255" t="s">
        <v>1</v>
      </c>
      <c r="F364" s="256" t="s">
        <v>139</v>
      </c>
      <c r="G364" s="254"/>
      <c r="H364" s="257">
        <v>28</v>
      </c>
      <c r="I364" s="258"/>
      <c r="J364" s="254"/>
      <c r="K364" s="254"/>
      <c r="L364" s="259"/>
      <c r="M364" s="260"/>
      <c r="N364" s="261"/>
      <c r="O364" s="261"/>
      <c r="P364" s="261"/>
      <c r="Q364" s="261"/>
      <c r="R364" s="261"/>
      <c r="S364" s="261"/>
      <c r="T364" s="26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3" t="s">
        <v>138</v>
      </c>
      <c r="AU364" s="263" t="s">
        <v>83</v>
      </c>
      <c r="AV364" s="13" t="s">
        <v>134</v>
      </c>
      <c r="AW364" s="13" t="s">
        <v>30</v>
      </c>
      <c r="AX364" s="13" t="s">
        <v>81</v>
      </c>
      <c r="AY364" s="263" t="s">
        <v>128</v>
      </c>
    </row>
    <row r="365" s="2" customFormat="1" ht="21.75" customHeight="1">
      <c r="A365" s="37"/>
      <c r="B365" s="38"/>
      <c r="C365" s="235" t="s">
        <v>541</v>
      </c>
      <c r="D365" s="235" t="s">
        <v>130</v>
      </c>
      <c r="E365" s="236" t="s">
        <v>542</v>
      </c>
      <c r="F365" s="237" t="s">
        <v>543</v>
      </c>
      <c r="G365" s="238" t="s">
        <v>159</v>
      </c>
      <c r="H365" s="239">
        <v>28</v>
      </c>
      <c r="I365" s="240"/>
      <c r="J365" s="241">
        <f>ROUND(I365*H365,2)</f>
        <v>0</v>
      </c>
      <c r="K365" s="242"/>
      <c r="L365" s="43"/>
      <c r="M365" s="243" t="s">
        <v>1</v>
      </c>
      <c r="N365" s="244" t="s">
        <v>38</v>
      </c>
      <c r="O365" s="90"/>
      <c r="P365" s="245">
        <f>O365*H365</f>
        <v>0</v>
      </c>
      <c r="Q365" s="245">
        <v>0.0022399999999999998</v>
      </c>
      <c r="R365" s="245">
        <f>Q365*H365</f>
        <v>0.062719999999999998</v>
      </c>
      <c r="S365" s="245">
        <v>0</v>
      </c>
      <c r="T365" s="24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7" t="s">
        <v>134</v>
      </c>
      <c r="AT365" s="247" t="s">
        <v>130</v>
      </c>
      <c r="AU365" s="247" t="s">
        <v>83</v>
      </c>
      <c r="AY365" s="16" t="s">
        <v>128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6" t="s">
        <v>81</v>
      </c>
      <c r="BK365" s="248">
        <f>ROUND(I365*H365,2)</f>
        <v>0</v>
      </c>
      <c r="BL365" s="16" t="s">
        <v>134</v>
      </c>
      <c r="BM365" s="247" t="s">
        <v>544</v>
      </c>
    </row>
    <row r="366" s="2" customFormat="1">
      <c r="A366" s="37"/>
      <c r="B366" s="38"/>
      <c r="C366" s="39"/>
      <c r="D366" s="249" t="s">
        <v>136</v>
      </c>
      <c r="E366" s="39"/>
      <c r="F366" s="250" t="s">
        <v>543</v>
      </c>
      <c r="G366" s="39"/>
      <c r="H366" s="39"/>
      <c r="I366" s="143"/>
      <c r="J366" s="39"/>
      <c r="K366" s="39"/>
      <c r="L366" s="43"/>
      <c r="M366" s="251"/>
      <c r="N366" s="252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136</v>
      </c>
      <c r="AU366" s="16" t="s">
        <v>83</v>
      </c>
    </row>
    <row r="367" s="13" customFormat="1">
      <c r="A367" s="13"/>
      <c r="B367" s="253"/>
      <c r="C367" s="254"/>
      <c r="D367" s="249" t="s">
        <v>138</v>
      </c>
      <c r="E367" s="255" t="s">
        <v>1</v>
      </c>
      <c r="F367" s="256" t="s">
        <v>139</v>
      </c>
      <c r="G367" s="254"/>
      <c r="H367" s="257">
        <v>28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3" t="s">
        <v>138</v>
      </c>
      <c r="AU367" s="263" t="s">
        <v>83</v>
      </c>
      <c r="AV367" s="13" t="s">
        <v>134</v>
      </c>
      <c r="AW367" s="13" t="s">
        <v>30</v>
      </c>
      <c r="AX367" s="13" t="s">
        <v>73</v>
      </c>
      <c r="AY367" s="263" t="s">
        <v>128</v>
      </c>
    </row>
    <row r="368" s="2" customFormat="1" ht="21.75" customHeight="1">
      <c r="A368" s="37"/>
      <c r="B368" s="38"/>
      <c r="C368" s="235" t="s">
        <v>545</v>
      </c>
      <c r="D368" s="235" t="s">
        <v>130</v>
      </c>
      <c r="E368" s="236" t="s">
        <v>546</v>
      </c>
      <c r="F368" s="237" t="s">
        <v>547</v>
      </c>
      <c r="G368" s="238" t="s">
        <v>384</v>
      </c>
      <c r="H368" s="239">
        <v>1</v>
      </c>
      <c r="I368" s="240"/>
      <c r="J368" s="241">
        <f>ROUND(I368*H368,2)</f>
        <v>0</v>
      </c>
      <c r="K368" s="242"/>
      <c r="L368" s="43"/>
      <c r="M368" s="243" t="s">
        <v>1</v>
      </c>
      <c r="N368" s="244" t="s">
        <v>38</v>
      </c>
      <c r="O368" s="90"/>
      <c r="P368" s="245">
        <f>O368*H368</f>
        <v>0</v>
      </c>
      <c r="Q368" s="245">
        <v>0</v>
      </c>
      <c r="R368" s="245">
        <f>Q368*H368</f>
        <v>0</v>
      </c>
      <c r="S368" s="245">
        <v>0</v>
      </c>
      <c r="T368" s="24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47" t="s">
        <v>134</v>
      </c>
      <c r="AT368" s="247" t="s">
        <v>130</v>
      </c>
      <c r="AU368" s="247" t="s">
        <v>83</v>
      </c>
      <c r="AY368" s="16" t="s">
        <v>128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6" t="s">
        <v>81</v>
      </c>
      <c r="BK368" s="248">
        <f>ROUND(I368*H368,2)</f>
        <v>0</v>
      </c>
      <c r="BL368" s="16" t="s">
        <v>134</v>
      </c>
      <c r="BM368" s="247" t="s">
        <v>548</v>
      </c>
    </row>
    <row r="369" s="2" customFormat="1">
      <c r="A369" s="37"/>
      <c r="B369" s="38"/>
      <c r="C369" s="39"/>
      <c r="D369" s="249" t="s">
        <v>136</v>
      </c>
      <c r="E369" s="39"/>
      <c r="F369" s="250" t="s">
        <v>549</v>
      </c>
      <c r="G369" s="39"/>
      <c r="H369" s="39"/>
      <c r="I369" s="143"/>
      <c r="J369" s="39"/>
      <c r="K369" s="39"/>
      <c r="L369" s="43"/>
      <c r="M369" s="251"/>
      <c r="N369" s="252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136</v>
      </c>
      <c r="AU369" s="16" t="s">
        <v>83</v>
      </c>
    </row>
    <row r="370" s="2" customFormat="1" ht="16.5" customHeight="1">
      <c r="A370" s="37"/>
      <c r="B370" s="38"/>
      <c r="C370" s="235" t="s">
        <v>550</v>
      </c>
      <c r="D370" s="235" t="s">
        <v>130</v>
      </c>
      <c r="E370" s="236" t="s">
        <v>551</v>
      </c>
      <c r="F370" s="237" t="s">
        <v>552</v>
      </c>
      <c r="G370" s="238" t="s">
        <v>159</v>
      </c>
      <c r="H370" s="239">
        <v>10</v>
      </c>
      <c r="I370" s="240"/>
      <c r="J370" s="241">
        <f>ROUND(I370*H370,2)</f>
        <v>0</v>
      </c>
      <c r="K370" s="242"/>
      <c r="L370" s="43"/>
      <c r="M370" s="243" t="s">
        <v>1</v>
      </c>
      <c r="N370" s="244" t="s">
        <v>38</v>
      </c>
      <c r="O370" s="90"/>
      <c r="P370" s="245">
        <f>O370*H370</f>
        <v>0</v>
      </c>
      <c r="Q370" s="245">
        <v>0</v>
      </c>
      <c r="R370" s="245">
        <f>Q370*H370</f>
        <v>0</v>
      </c>
      <c r="S370" s="245">
        <v>0</v>
      </c>
      <c r="T370" s="24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47" t="s">
        <v>134</v>
      </c>
      <c r="AT370" s="247" t="s">
        <v>130</v>
      </c>
      <c r="AU370" s="247" t="s">
        <v>83</v>
      </c>
      <c r="AY370" s="16" t="s">
        <v>128</v>
      </c>
      <c r="BE370" s="248">
        <f>IF(N370="základní",J370,0)</f>
        <v>0</v>
      </c>
      <c r="BF370" s="248">
        <f>IF(N370="snížená",J370,0)</f>
        <v>0</v>
      </c>
      <c r="BG370" s="248">
        <f>IF(N370="zákl. přenesená",J370,0)</f>
        <v>0</v>
      </c>
      <c r="BH370" s="248">
        <f>IF(N370="sníž. přenesená",J370,0)</f>
        <v>0</v>
      </c>
      <c r="BI370" s="248">
        <f>IF(N370="nulová",J370,0)</f>
        <v>0</v>
      </c>
      <c r="BJ370" s="16" t="s">
        <v>81</v>
      </c>
      <c r="BK370" s="248">
        <f>ROUND(I370*H370,2)</f>
        <v>0</v>
      </c>
      <c r="BL370" s="16" t="s">
        <v>134</v>
      </c>
      <c r="BM370" s="247" t="s">
        <v>553</v>
      </c>
    </row>
    <row r="371" s="2" customFormat="1">
      <c r="A371" s="37"/>
      <c r="B371" s="38"/>
      <c r="C371" s="39"/>
      <c r="D371" s="249" t="s">
        <v>136</v>
      </c>
      <c r="E371" s="39"/>
      <c r="F371" s="250" t="s">
        <v>552</v>
      </c>
      <c r="G371" s="39"/>
      <c r="H371" s="39"/>
      <c r="I371" s="143"/>
      <c r="J371" s="39"/>
      <c r="K371" s="39"/>
      <c r="L371" s="43"/>
      <c r="M371" s="251"/>
      <c r="N371" s="252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136</v>
      </c>
      <c r="AU371" s="16" t="s">
        <v>83</v>
      </c>
    </row>
    <row r="372" s="2" customFormat="1" ht="16.5" customHeight="1">
      <c r="A372" s="37"/>
      <c r="B372" s="38"/>
      <c r="C372" s="235" t="s">
        <v>554</v>
      </c>
      <c r="D372" s="235" t="s">
        <v>130</v>
      </c>
      <c r="E372" s="236" t="s">
        <v>555</v>
      </c>
      <c r="F372" s="237" t="s">
        <v>556</v>
      </c>
      <c r="G372" s="238" t="s">
        <v>159</v>
      </c>
      <c r="H372" s="239">
        <v>30</v>
      </c>
      <c r="I372" s="240"/>
      <c r="J372" s="241">
        <f>ROUND(I372*H372,2)</f>
        <v>0</v>
      </c>
      <c r="K372" s="242"/>
      <c r="L372" s="43"/>
      <c r="M372" s="243" t="s">
        <v>1</v>
      </c>
      <c r="N372" s="244" t="s">
        <v>38</v>
      </c>
      <c r="O372" s="90"/>
      <c r="P372" s="245">
        <f>O372*H372</f>
        <v>0</v>
      </c>
      <c r="Q372" s="245">
        <v>0</v>
      </c>
      <c r="R372" s="245">
        <f>Q372*H372</f>
        <v>0</v>
      </c>
      <c r="S372" s="245">
        <v>0</v>
      </c>
      <c r="T372" s="24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47" t="s">
        <v>134</v>
      </c>
      <c r="AT372" s="247" t="s">
        <v>130</v>
      </c>
      <c r="AU372" s="247" t="s">
        <v>83</v>
      </c>
      <c r="AY372" s="16" t="s">
        <v>128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6" t="s">
        <v>81</v>
      </c>
      <c r="BK372" s="248">
        <f>ROUND(I372*H372,2)</f>
        <v>0</v>
      </c>
      <c r="BL372" s="16" t="s">
        <v>134</v>
      </c>
      <c r="BM372" s="247" t="s">
        <v>557</v>
      </c>
    </row>
    <row r="373" s="2" customFormat="1">
      <c r="A373" s="37"/>
      <c r="B373" s="38"/>
      <c r="C373" s="39"/>
      <c r="D373" s="249" t="s">
        <v>136</v>
      </c>
      <c r="E373" s="39"/>
      <c r="F373" s="250" t="s">
        <v>556</v>
      </c>
      <c r="G373" s="39"/>
      <c r="H373" s="39"/>
      <c r="I373" s="143"/>
      <c r="J373" s="39"/>
      <c r="K373" s="39"/>
      <c r="L373" s="43"/>
      <c r="M373" s="251"/>
      <c r="N373" s="252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136</v>
      </c>
      <c r="AU373" s="16" t="s">
        <v>83</v>
      </c>
    </row>
    <row r="374" s="2" customFormat="1" ht="16.5" customHeight="1">
      <c r="A374" s="37"/>
      <c r="B374" s="38"/>
      <c r="C374" s="235" t="s">
        <v>558</v>
      </c>
      <c r="D374" s="235" t="s">
        <v>130</v>
      </c>
      <c r="E374" s="236" t="s">
        <v>559</v>
      </c>
      <c r="F374" s="237" t="s">
        <v>560</v>
      </c>
      <c r="G374" s="238" t="s">
        <v>561</v>
      </c>
      <c r="H374" s="239">
        <v>2</v>
      </c>
      <c r="I374" s="240"/>
      <c r="J374" s="241">
        <f>ROUND(I374*H374,2)</f>
        <v>0</v>
      </c>
      <c r="K374" s="242"/>
      <c r="L374" s="43"/>
      <c r="M374" s="243" t="s">
        <v>1</v>
      </c>
      <c r="N374" s="244" t="s">
        <v>38</v>
      </c>
      <c r="O374" s="90"/>
      <c r="P374" s="245">
        <f>O374*H374</f>
        <v>0</v>
      </c>
      <c r="Q374" s="245">
        <v>0</v>
      </c>
      <c r="R374" s="245">
        <f>Q374*H374</f>
        <v>0</v>
      </c>
      <c r="S374" s="245">
        <v>0</v>
      </c>
      <c r="T374" s="246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47" t="s">
        <v>134</v>
      </c>
      <c r="AT374" s="247" t="s">
        <v>130</v>
      </c>
      <c r="AU374" s="247" t="s">
        <v>83</v>
      </c>
      <c r="AY374" s="16" t="s">
        <v>128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16" t="s">
        <v>81</v>
      </c>
      <c r="BK374" s="248">
        <f>ROUND(I374*H374,2)</f>
        <v>0</v>
      </c>
      <c r="BL374" s="16" t="s">
        <v>134</v>
      </c>
      <c r="BM374" s="247" t="s">
        <v>562</v>
      </c>
    </row>
    <row r="375" s="2" customFormat="1">
      <c r="A375" s="37"/>
      <c r="B375" s="38"/>
      <c r="C375" s="39"/>
      <c r="D375" s="249" t="s">
        <v>136</v>
      </c>
      <c r="E375" s="39"/>
      <c r="F375" s="250" t="s">
        <v>560</v>
      </c>
      <c r="G375" s="39"/>
      <c r="H375" s="39"/>
      <c r="I375" s="143"/>
      <c r="J375" s="39"/>
      <c r="K375" s="39"/>
      <c r="L375" s="43"/>
      <c r="M375" s="251"/>
      <c r="N375" s="252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136</v>
      </c>
      <c r="AU375" s="16" t="s">
        <v>83</v>
      </c>
    </row>
    <row r="376" s="2" customFormat="1" ht="16.5" customHeight="1">
      <c r="A376" s="37"/>
      <c r="B376" s="38"/>
      <c r="C376" s="235" t="s">
        <v>563</v>
      </c>
      <c r="D376" s="235" t="s">
        <v>130</v>
      </c>
      <c r="E376" s="236" t="s">
        <v>564</v>
      </c>
      <c r="F376" s="237" t="s">
        <v>565</v>
      </c>
      <c r="G376" s="238" t="s">
        <v>159</v>
      </c>
      <c r="H376" s="239">
        <v>30</v>
      </c>
      <c r="I376" s="240"/>
      <c r="J376" s="241">
        <f>ROUND(I376*H376,2)</f>
        <v>0</v>
      </c>
      <c r="K376" s="242"/>
      <c r="L376" s="43"/>
      <c r="M376" s="243" t="s">
        <v>1</v>
      </c>
      <c r="N376" s="244" t="s">
        <v>38</v>
      </c>
      <c r="O376" s="90"/>
      <c r="P376" s="245">
        <f>O376*H376</f>
        <v>0</v>
      </c>
      <c r="Q376" s="245">
        <v>0</v>
      </c>
      <c r="R376" s="245">
        <f>Q376*H376</f>
        <v>0</v>
      </c>
      <c r="S376" s="245">
        <v>0</v>
      </c>
      <c r="T376" s="246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47" t="s">
        <v>134</v>
      </c>
      <c r="AT376" s="247" t="s">
        <v>130</v>
      </c>
      <c r="AU376" s="247" t="s">
        <v>83</v>
      </c>
      <c r="AY376" s="16" t="s">
        <v>128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6" t="s">
        <v>81</v>
      </c>
      <c r="BK376" s="248">
        <f>ROUND(I376*H376,2)</f>
        <v>0</v>
      </c>
      <c r="BL376" s="16" t="s">
        <v>134</v>
      </c>
      <c r="BM376" s="247" t="s">
        <v>566</v>
      </c>
    </row>
    <row r="377" s="2" customFormat="1">
      <c r="A377" s="37"/>
      <c r="B377" s="38"/>
      <c r="C377" s="39"/>
      <c r="D377" s="249" t="s">
        <v>136</v>
      </c>
      <c r="E377" s="39"/>
      <c r="F377" s="250" t="s">
        <v>565</v>
      </c>
      <c r="G377" s="39"/>
      <c r="H377" s="39"/>
      <c r="I377" s="143"/>
      <c r="J377" s="39"/>
      <c r="K377" s="39"/>
      <c r="L377" s="43"/>
      <c r="M377" s="251"/>
      <c r="N377" s="252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136</v>
      </c>
      <c r="AU377" s="16" t="s">
        <v>83</v>
      </c>
    </row>
    <row r="378" s="2" customFormat="1" ht="16.5" customHeight="1">
      <c r="A378" s="37"/>
      <c r="B378" s="38"/>
      <c r="C378" s="235" t="s">
        <v>567</v>
      </c>
      <c r="D378" s="235" t="s">
        <v>130</v>
      </c>
      <c r="E378" s="236" t="s">
        <v>568</v>
      </c>
      <c r="F378" s="237" t="s">
        <v>569</v>
      </c>
      <c r="G378" s="238" t="s">
        <v>561</v>
      </c>
      <c r="H378" s="239">
        <v>1</v>
      </c>
      <c r="I378" s="240"/>
      <c r="J378" s="241">
        <f>ROUND(I378*H378,2)</f>
        <v>0</v>
      </c>
      <c r="K378" s="242"/>
      <c r="L378" s="43"/>
      <c r="M378" s="243" t="s">
        <v>1</v>
      </c>
      <c r="N378" s="244" t="s">
        <v>38</v>
      </c>
      <c r="O378" s="90"/>
      <c r="P378" s="245">
        <f>O378*H378</f>
        <v>0</v>
      </c>
      <c r="Q378" s="245">
        <v>0</v>
      </c>
      <c r="R378" s="245">
        <f>Q378*H378</f>
        <v>0</v>
      </c>
      <c r="S378" s="245">
        <v>0</v>
      </c>
      <c r="T378" s="246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47" t="s">
        <v>134</v>
      </c>
      <c r="AT378" s="247" t="s">
        <v>130</v>
      </c>
      <c r="AU378" s="247" t="s">
        <v>83</v>
      </c>
      <c r="AY378" s="16" t="s">
        <v>128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16" t="s">
        <v>81</v>
      </c>
      <c r="BK378" s="248">
        <f>ROUND(I378*H378,2)</f>
        <v>0</v>
      </c>
      <c r="BL378" s="16" t="s">
        <v>134</v>
      </c>
      <c r="BM378" s="247" t="s">
        <v>570</v>
      </c>
    </row>
    <row r="379" s="2" customFormat="1">
      <c r="A379" s="37"/>
      <c r="B379" s="38"/>
      <c r="C379" s="39"/>
      <c r="D379" s="249" t="s">
        <v>136</v>
      </c>
      <c r="E379" s="39"/>
      <c r="F379" s="250" t="s">
        <v>569</v>
      </c>
      <c r="G379" s="39"/>
      <c r="H379" s="39"/>
      <c r="I379" s="143"/>
      <c r="J379" s="39"/>
      <c r="K379" s="39"/>
      <c r="L379" s="43"/>
      <c r="M379" s="251"/>
      <c r="N379" s="252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136</v>
      </c>
      <c r="AU379" s="16" t="s">
        <v>83</v>
      </c>
    </row>
    <row r="380" s="2" customFormat="1" ht="16.5" customHeight="1">
      <c r="A380" s="37"/>
      <c r="B380" s="38"/>
      <c r="C380" s="275" t="s">
        <v>571</v>
      </c>
      <c r="D380" s="275" t="s">
        <v>243</v>
      </c>
      <c r="E380" s="276" t="s">
        <v>572</v>
      </c>
      <c r="F380" s="277" t="s">
        <v>573</v>
      </c>
      <c r="G380" s="278" t="s">
        <v>159</v>
      </c>
      <c r="H380" s="279">
        <v>34</v>
      </c>
      <c r="I380" s="280"/>
      <c r="J380" s="281">
        <f>ROUND(I380*H380,2)</f>
        <v>0</v>
      </c>
      <c r="K380" s="282"/>
      <c r="L380" s="283"/>
      <c r="M380" s="284" t="s">
        <v>1</v>
      </c>
      <c r="N380" s="285" t="s">
        <v>38</v>
      </c>
      <c r="O380" s="90"/>
      <c r="P380" s="245">
        <f>O380*H380</f>
        <v>0</v>
      </c>
      <c r="Q380" s="245">
        <v>0</v>
      </c>
      <c r="R380" s="245">
        <f>Q380*H380</f>
        <v>0</v>
      </c>
      <c r="S380" s="245">
        <v>0</v>
      </c>
      <c r="T380" s="24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47" t="s">
        <v>175</v>
      </c>
      <c r="AT380" s="247" t="s">
        <v>243</v>
      </c>
      <c r="AU380" s="247" t="s">
        <v>83</v>
      </c>
      <c r="AY380" s="16" t="s">
        <v>128</v>
      </c>
      <c r="BE380" s="248">
        <f>IF(N380="základní",J380,0)</f>
        <v>0</v>
      </c>
      <c r="BF380" s="248">
        <f>IF(N380="snížená",J380,0)</f>
        <v>0</v>
      </c>
      <c r="BG380" s="248">
        <f>IF(N380="zákl. přenesená",J380,0)</f>
        <v>0</v>
      </c>
      <c r="BH380" s="248">
        <f>IF(N380="sníž. přenesená",J380,0)</f>
        <v>0</v>
      </c>
      <c r="BI380" s="248">
        <f>IF(N380="nulová",J380,0)</f>
        <v>0</v>
      </c>
      <c r="BJ380" s="16" t="s">
        <v>81</v>
      </c>
      <c r="BK380" s="248">
        <f>ROUND(I380*H380,2)</f>
        <v>0</v>
      </c>
      <c r="BL380" s="16" t="s">
        <v>134</v>
      </c>
      <c r="BM380" s="247" t="s">
        <v>574</v>
      </c>
    </row>
    <row r="381" s="2" customFormat="1">
      <c r="A381" s="37"/>
      <c r="B381" s="38"/>
      <c r="C381" s="39"/>
      <c r="D381" s="249" t="s">
        <v>136</v>
      </c>
      <c r="E381" s="39"/>
      <c r="F381" s="250" t="s">
        <v>573</v>
      </c>
      <c r="G381" s="39"/>
      <c r="H381" s="39"/>
      <c r="I381" s="143"/>
      <c r="J381" s="39"/>
      <c r="K381" s="39"/>
      <c r="L381" s="43"/>
      <c r="M381" s="251"/>
      <c r="N381" s="252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136</v>
      </c>
      <c r="AU381" s="16" t="s">
        <v>83</v>
      </c>
    </row>
    <row r="382" s="2" customFormat="1" ht="16.5" customHeight="1">
      <c r="A382" s="37"/>
      <c r="B382" s="38"/>
      <c r="C382" s="275" t="s">
        <v>575</v>
      </c>
      <c r="D382" s="275" t="s">
        <v>243</v>
      </c>
      <c r="E382" s="276" t="s">
        <v>576</v>
      </c>
      <c r="F382" s="277" t="s">
        <v>577</v>
      </c>
      <c r="G382" s="278" t="s">
        <v>159</v>
      </c>
      <c r="H382" s="279">
        <v>30</v>
      </c>
      <c r="I382" s="280"/>
      <c r="J382" s="281">
        <f>ROUND(I382*H382,2)</f>
        <v>0</v>
      </c>
      <c r="K382" s="282"/>
      <c r="L382" s="283"/>
      <c r="M382" s="284" t="s">
        <v>1</v>
      </c>
      <c r="N382" s="285" t="s">
        <v>38</v>
      </c>
      <c r="O382" s="90"/>
      <c r="P382" s="245">
        <f>O382*H382</f>
        <v>0</v>
      </c>
      <c r="Q382" s="245">
        <v>0</v>
      </c>
      <c r="R382" s="245">
        <f>Q382*H382</f>
        <v>0</v>
      </c>
      <c r="S382" s="245">
        <v>0</v>
      </c>
      <c r="T382" s="246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47" t="s">
        <v>175</v>
      </c>
      <c r="AT382" s="247" t="s">
        <v>243</v>
      </c>
      <c r="AU382" s="247" t="s">
        <v>83</v>
      </c>
      <c r="AY382" s="16" t="s">
        <v>128</v>
      </c>
      <c r="BE382" s="248">
        <f>IF(N382="základní",J382,0)</f>
        <v>0</v>
      </c>
      <c r="BF382" s="248">
        <f>IF(N382="snížená",J382,0)</f>
        <v>0</v>
      </c>
      <c r="BG382" s="248">
        <f>IF(N382="zákl. přenesená",J382,0)</f>
        <v>0</v>
      </c>
      <c r="BH382" s="248">
        <f>IF(N382="sníž. přenesená",J382,0)</f>
        <v>0</v>
      </c>
      <c r="BI382" s="248">
        <f>IF(N382="nulová",J382,0)</f>
        <v>0</v>
      </c>
      <c r="BJ382" s="16" t="s">
        <v>81</v>
      </c>
      <c r="BK382" s="248">
        <f>ROUND(I382*H382,2)</f>
        <v>0</v>
      </c>
      <c r="BL382" s="16" t="s">
        <v>134</v>
      </c>
      <c r="BM382" s="247" t="s">
        <v>578</v>
      </c>
    </row>
    <row r="383" s="2" customFormat="1">
      <c r="A383" s="37"/>
      <c r="B383" s="38"/>
      <c r="C383" s="39"/>
      <c r="D383" s="249" t="s">
        <v>136</v>
      </c>
      <c r="E383" s="39"/>
      <c r="F383" s="250" t="s">
        <v>577</v>
      </c>
      <c r="G383" s="39"/>
      <c r="H383" s="39"/>
      <c r="I383" s="143"/>
      <c r="J383" s="39"/>
      <c r="K383" s="39"/>
      <c r="L383" s="43"/>
      <c r="M383" s="251"/>
      <c r="N383" s="252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136</v>
      </c>
      <c r="AU383" s="16" t="s">
        <v>83</v>
      </c>
    </row>
    <row r="384" s="2" customFormat="1" ht="16.5" customHeight="1">
      <c r="A384" s="37"/>
      <c r="B384" s="38"/>
      <c r="C384" s="275" t="s">
        <v>579</v>
      </c>
      <c r="D384" s="275" t="s">
        <v>243</v>
      </c>
      <c r="E384" s="276" t="s">
        <v>580</v>
      </c>
      <c r="F384" s="277" t="s">
        <v>581</v>
      </c>
      <c r="G384" s="278" t="s">
        <v>159</v>
      </c>
      <c r="H384" s="279">
        <v>30</v>
      </c>
      <c r="I384" s="280"/>
      <c r="J384" s="281">
        <f>ROUND(I384*H384,2)</f>
        <v>0</v>
      </c>
      <c r="K384" s="282"/>
      <c r="L384" s="283"/>
      <c r="M384" s="284" t="s">
        <v>1</v>
      </c>
      <c r="N384" s="285" t="s">
        <v>38</v>
      </c>
      <c r="O384" s="90"/>
      <c r="P384" s="245">
        <f>O384*H384</f>
        <v>0</v>
      </c>
      <c r="Q384" s="245">
        <v>0</v>
      </c>
      <c r="R384" s="245">
        <f>Q384*H384</f>
        <v>0</v>
      </c>
      <c r="S384" s="245">
        <v>0</v>
      </c>
      <c r="T384" s="24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47" t="s">
        <v>175</v>
      </c>
      <c r="AT384" s="247" t="s">
        <v>243</v>
      </c>
      <c r="AU384" s="247" t="s">
        <v>83</v>
      </c>
      <c r="AY384" s="16" t="s">
        <v>128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16" t="s">
        <v>81</v>
      </c>
      <c r="BK384" s="248">
        <f>ROUND(I384*H384,2)</f>
        <v>0</v>
      </c>
      <c r="BL384" s="16" t="s">
        <v>134</v>
      </c>
      <c r="BM384" s="247" t="s">
        <v>582</v>
      </c>
    </row>
    <row r="385" s="2" customFormat="1">
      <c r="A385" s="37"/>
      <c r="B385" s="38"/>
      <c r="C385" s="39"/>
      <c r="D385" s="249" t="s">
        <v>136</v>
      </c>
      <c r="E385" s="39"/>
      <c r="F385" s="250" t="s">
        <v>581</v>
      </c>
      <c r="G385" s="39"/>
      <c r="H385" s="39"/>
      <c r="I385" s="143"/>
      <c r="J385" s="39"/>
      <c r="K385" s="39"/>
      <c r="L385" s="43"/>
      <c r="M385" s="251"/>
      <c r="N385" s="252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136</v>
      </c>
      <c r="AU385" s="16" t="s">
        <v>83</v>
      </c>
    </row>
    <row r="386" s="2" customFormat="1" ht="16.5" customHeight="1">
      <c r="A386" s="37"/>
      <c r="B386" s="38"/>
      <c r="C386" s="275" t="s">
        <v>583</v>
      </c>
      <c r="D386" s="275" t="s">
        <v>243</v>
      </c>
      <c r="E386" s="276" t="s">
        <v>584</v>
      </c>
      <c r="F386" s="277" t="s">
        <v>585</v>
      </c>
      <c r="G386" s="278" t="s">
        <v>561</v>
      </c>
      <c r="H386" s="279">
        <v>2</v>
      </c>
      <c r="I386" s="280"/>
      <c r="J386" s="281">
        <f>ROUND(I386*H386,2)</f>
        <v>0</v>
      </c>
      <c r="K386" s="282"/>
      <c r="L386" s="283"/>
      <c r="M386" s="284" t="s">
        <v>1</v>
      </c>
      <c r="N386" s="285" t="s">
        <v>38</v>
      </c>
      <c r="O386" s="90"/>
      <c r="P386" s="245">
        <f>O386*H386</f>
        <v>0</v>
      </c>
      <c r="Q386" s="245">
        <v>0</v>
      </c>
      <c r="R386" s="245">
        <f>Q386*H386</f>
        <v>0</v>
      </c>
      <c r="S386" s="245">
        <v>0</v>
      </c>
      <c r="T386" s="24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47" t="s">
        <v>175</v>
      </c>
      <c r="AT386" s="247" t="s">
        <v>243</v>
      </c>
      <c r="AU386" s="247" t="s">
        <v>83</v>
      </c>
      <c r="AY386" s="16" t="s">
        <v>128</v>
      </c>
      <c r="BE386" s="248">
        <f>IF(N386="základní",J386,0)</f>
        <v>0</v>
      </c>
      <c r="BF386" s="248">
        <f>IF(N386="snížená",J386,0)</f>
        <v>0</v>
      </c>
      <c r="BG386" s="248">
        <f>IF(N386="zákl. přenesená",J386,0)</f>
        <v>0</v>
      </c>
      <c r="BH386" s="248">
        <f>IF(N386="sníž. přenesená",J386,0)</f>
        <v>0</v>
      </c>
      <c r="BI386" s="248">
        <f>IF(N386="nulová",J386,0)</f>
        <v>0</v>
      </c>
      <c r="BJ386" s="16" t="s">
        <v>81</v>
      </c>
      <c r="BK386" s="248">
        <f>ROUND(I386*H386,2)</f>
        <v>0</v>
      </c>
      <c r="BL386" s="16" t="s">
        <v>134</v>
      </c>
      <c r="BM386" s="247" t="s">
        <v>586</v>
      </c>
    </row>
    <row r="387" s="2" customFormat="1">
      <c r="A387" s="37"/>
      <c r="B387" s="38"/>
      <c r="C387" s="39"/>
      <c r="D387" s="249" t="s">
        <v>136</v>
      </c>
      <c r="E387" s="39"/>
      <c r="F387" s="250" t="s">
        <v>585</v>
      </c>
      <c r="G387" s="39"/>
      <c r="H387" s="39"/>
      <c r="I387" s="143"/>
      <c r="J387" s="39"/>
      <c r="K387" s="39"/>
      <c r="L387" s="43"/>
      <c r="M387" s="251"/>
      <c r="N387" s="252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136</v>
      </c>
      <c r="AU387" s="16" t="s">
        <v>83</v>
      </c>
    </row>
    <row r="388" s="2" customFormat="1" ht="16.5" customHeight="1">
      <c r="A388" s="37"/>
      <c r="B388" s="38"/>
      <c r="C388" s="275" t="s">
        <v>587</v>
      </c>
      <c r="D388" s="275" t="s">
        <v>243</v>
      </c>
      <c r="E388" s="276" t="s">
        <v>588</v>
      </c>
      <c r="F388" s="277" t="s">
        <v>589</v>
      </c>
      <c r="G388" s="278" t="s">
        <v>178</v>
      </c>
      <c r="H388" s="279">
        <v>0.59999999999999998</v>
      </c>
      <c r="I388" s="280"/>
      <c r="J388" s="281">
        <f>ROUND(I388*H388,2)</f>
        <v>0</v>
      </c>
      <c r="K388" s="282"/>
      <c r="L388" s="283"/>
      <c r="M388" s="284" t="s">
        <v>1</v>
      </c>
      <c r="N388" s="285" t="s">
        <v>38</v>
      </c>
      <c r="O388" s="90"/>
      <c r="P388" s="245">
        <f>O388*H388</f>
        <v>0</v>
      </c>
      <c r="Q388" s="245">
        <v>0</v>
      </c>
      <c r="R388" s="245">
        <f>Q388*H388</f>
        <v>0</v>
      </c>
      <c r="S388" s="245">
        <v>0</v>
      </c>
      <c r="T388" s="24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47" t="s">
        <v>175</v>
      </c>
      <c r="AT388" s="247" t="s">
        <v>243</v>
      </c>
      <c r="AU388" s="247" t="s">
        <v>83</v>
      </c>
      <c r="AY388" s="16" t="s">
        <v>128</v>
      </c>
      <c r="BE388" s="248">
        <f>IF(N388="základní",J388,0)</f>
        <v>0</v>
      </c>
      <c r="BF388" s="248">
        <f>IF(N388="snížená",J388,0)</f>
        <v>0</v>
      </c>
      <c r="BG388" s="248">
        <f>IF(N388="zákl. přenesená",J388,0)</f>
        <v>0</v>
      </c>
      <c r="BH388" s="248">
        <f>IF(N388="sníž. přenesená",J388,0)</f>
        <v>0</v>
      </c>
      <c r="BI388" s="248">
        <f>IF(N388="nulová",J388,0)</f>
        <v>0</v>
      </c>
      <c r="BJ388" s="16" t="s">
        <v>81</v>
      </c>
      <c r="BK388" s="248">
        <f>ROUND(I388*H388,2)</f>
        <v>0</v>
      </c>
      <c r="BL388" s="16" t="s">
        <v>134</v>
      </c>
      <c r="BM388" s="247" t="s">
        <v>590</v>
      </c>
    </row>
    <row r="389" s="2" customFormat="1">
      <c r="A389" s="37"/>
      <c r="B389" s="38"/>
      <c r="C389" s="39"/>
      <c r="D389" s="249" t="s">
        <v>136</v>
      </c>
      <c r="E389" s="39"/>
      <c r="F389" s="250" t="s">
        <v>589</v>
      </c>
      <c r="G389" s="39"/>
      <c r="H389" s="39"/>
      <c r="I389" s="143"/>
      <c r="J389" s="39"/>
      <c r="K389" s="39"/>
      <c r="L389" s="43"/>
      <c r="M389" s="251"/>
      <c r="N389" s="252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136</v>
      </c>
      <c r="AU389" s="16" t="s">
        <v>83</v>
      </c>
    </row>
    <row r="390" s="2" customFormat="1" ht="16.5" customHeight="1">
      <c r="A390" s="37"/>
      <c r="B390" s="38"/>
      <c r="C390" s="275" t="s">
        <v>591</v>
      </c>
      <c r="D390" s="275" t="s">
        <v>243</v>
      </c>
      <c r="E390" s="276" t="s">
        <v>592</v>
      </c>
      <c r="F390" s="277" t="s">
        <v>593</v>
      </c>
      <c r="G390" s="278" t="s">
        <v>159</v>
      </c>
      <c r="H390" s="279">
        <v>30</v>
      </c>
      <c r="I390" s="280"/>
      <c r="J390" s="281">
        <f>ROUND(I390*H390,2)</f>
        <v>0</v>
      </c>
      <c r="K390" s="282"/>
      <c r="L390" s="283"/>
      <c r="M390" s="284" t="s">
        <v>1</v>
      </c>
      <c r="N390" s="285" t="s">
        <v>38</v>
      </c>
      <c r="O390" s="90"/>
      <c r="P390" s="245">
        <f>O390*H390</f>
        <v>0</v>
      </c>
      <c r="Q390" s="245">
        <v>0</v>
      </c>
      <c r="R390" s="245">
        <f>Q390*H390</f>
        <v>0</v>
      </c>
      <c r="S390" s="245">
        <v>0</v>
      </c>
      <c r="T390" s="24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47" t="s">
        <v>175</v>
      </c>
      <c r="AT390" s="247" t="s">
        <v>243</v>
      </c>
      <c r="AU390" s="247" t="s">
        <v>83</v>
      </c>
      <c r="AY390" s="16" t="s">
        <v>128</v>
      </c>
      <c r="BE390" s="248">
        <f>IF(N390="základní",J390,0)</f>
        <v>0</v>
      </c>
      <c r="BF390" s="248">
        <f>IF(N390="snížená",J390,0)</f>
        <v>0</v>
      </c>
      <c r="BG390" s="248">
        <f>IF(N390="zákl. přenesená",J390,0)</f>
        <v>0</v>
      </c>
      <c r="BH390" s="248">
        <f>IF(N390="sníž. přenesená",J390,0)</f>
        <v>0</v>
      </c>
      <c r="BI390" s="248">
        <f>IF(N390="nulová",J390,0)</f>
        <v>0</v>
      </c>
      <c r="BJ390" s="16" t="s">
        <v>81</v>
      </c>
      <c r="BK390" s="248">
        <f>ROUND(I390*H390,2)</f>
        <v>0</v>
      </c>
      <c r="BL390" s="16" t="s">
        <v>134</v>
      </c>
      <c r="BM390" s="247" t="s">
        <v>594</v>
      </c>
    </row>
    <row r="391" s="2" customFormat="1">
      <c r="A391" s="37"/>
      <c r="B391" s="38"/>
      <c r="C391" s="39"/>
      <c r="D391" s="249" t="s">
        <v>136</v>
      </c>
      <c r="E391" s="39"/>
      <c r="F391" s="250" t="s">
        <v>593</v>
      </c>
      <c r="G391" s="39"/>
      <c r="H391" s="39"/>
      <c r="I391" s="143"/>
      <c r="J391" s="39"/>
      <c r="K391" s="39"/>
      <c r="L391" s="43"/>
      <c r="M391" s="251"/>
      <c r="N391" s="252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136</v>
      </c>
      <c r="AU391" s="16" t="s">
        <v>83</v>
      </c>
    </row>
    <row r="392" s="2" customFormat="1" ht="16.5" customHeight="1">
      <c r="A392" s="37"/>
      <c r="B392" s="38"/>
      <c r="C392" s="275" t="s">
        <v>595</v>
      </c>
      <c r="D392" s="275" t="s">
        <v>243</v>
      </c>
      <c r="E392" s="276" t="s">
        <v>596</v>
      </c>
      <c r="F392" s="277" t="s">
        <v>597</v>
      </c>
      <c r="G392" s="278" t="s">
        <v>561</v>
      </c>
      <c r="H392" s="279">
        <v>1</v>
      </c>
      <c r="I392" s="280"/>
      <c r="J392" s="281">
        <f>ROUND(I392*H392,2)</f>
        <v>0</v>
      </c>
      <c r="K392" s="282"/>
      <c r="L392" s="283"/>
      <c r="M392" s="284" t="s">
        <v>1</v>
      </c>
      <c r="N392" s="285" t="s">
        <v>38</v>
      </c>
      <c r="O392" s="90"/>
      <c r="P392" s="245">
        <f>O392*H392</f>
        <v>0</v>
      </c>
      <c r="Q392" s="245">
        <v>0</v>
      </c>
      <c r="R392" s="245">
        <f>Q392*H392</f>
        <v>0</v>
      </c>
      <c r="S392" s="245">
        <v>0</v>
      </c>
      <c r="T392" s="24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7" t="s">
        <v>175</v>
      </c>
      <c r="AT392" s="247" t="s">
        <v>243</v>
      </c>
      <c r="AU392" s="247" t="s">
        <v>83</v>
      </c>
      <c r="AY392" s="16" t="s">
        <v>128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16" t="s">
        <v>81</v>
      </c>
      <c r="BK392" s="248">
        <f>ROUND(I392*H392,2)</f>
        <v>0</v>
      </c>
      <c r="BL392" s="16" t="s">
        <v>134</v>
      </c>
      <c r="BM392" s="247" t="s">
        <v>598</v>
      </c>
    </row>
    <row r="393" s="2" customFormat="1">
      <c r="A393" s="37"/>
      <c r="B393" s="38"/>
      <c r="C393" s="39"/>
      <c r="D393" s="249" t="s">
        <v>136</v>
      </c>
      <c r="E393" s="39"/>
      <c r="F393" s="250" t="s">
        <v>597</v>
      </c>
      <c r="G393" s="39"/>
      <c r="H393" s="39"/>
      <c r="I393" s="143"/>
      <c r="J393" s="39"/>
      <c r="K393" s="39"/>
      <c r="L393" s="43"/>
      <c r="M393" s="251"/>
      <c r="N393" s="252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136</v>
      </c>
      <c r="AU393" s="16" t="s">
        <v>83</v>
      </c>
    </row>
    <row r="394" s="2" customFormat="1" ht="16.5" customHeight="1">
      <c r="A394" s="37"/>
      <c r="B394" s="38"/>
      <c r="C394" s="275" t="s">
        <v>599</v>
      </c>
      <c r="D394" s="275" t="s">
        <v>243</v>
      </c>
      <c r="E394" s="276" t="s">
        <v>600</v>
      </c>
      <c r="F394" s="277" t="s">
        <v>601</v>
      </c>
      <c r="G394" s="278" t="s">
        <v>561</v>
      </c>
      <c r="H394" s="279">
        <v>1</v>
      </c>
      <c r="I394" s="280"/>
      <c r="J394" s="281">
        <f>ROUND(I394*H394,2)</f>
        <v>0</v>
      </c>
      <c r="K394" s="282"/>
      <c r="L394" s="283"/>
      <c r="M394" s="284" t="s">
        <v>1</v>
      </c>
      <c r="N394" s="285" t="s">
        <v>38</v>
      </c>
      <c r="O394" s="90"/>
      <c r="P394" s="245">
        <f>O394*H394</f>
        <v>0</v>
      </c>
      <c r="Q394" s="245">
        <v>0</v>
      </c>
      <c r="R394" s="245">
        <f>Q394*H394</f>
        <v>0</v>
      </c>
      <c r="S394" s="245">
        <v>0</v>
      </c>
      <c r="T394" s="24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47" t="s">
        <v>175</v>
      </c>
      <c r="AT394" s="247" t="s">
        <v>243</v>
      </c>
      <c r="AU394" s="247" t="s">
        <v>83</v>
      </c>
      <c r="AY394" s="16" t="s">
        <v>128</v>
      </c>
      <c r="BE394" s="248">
        <f>IF(N394="základní",J394,0)</f>
        <v>0</v>
      </c>
      <c r="BF394" s="248">
        <f>IF(N394="snížená",J394,0)</f>
        <v>0</v>
      </c>
      <c r="BG394" s="248">
        <f>IF(N394="zákl. přenesená",J394,0)</f>
        <v>0</v>
      </c>
      <c r="BH394" s="248">
        <f>IF(N394="sníž. přenesená",J394,0)</f>
        <v>0</v>
      </c>
      <c r="BI394" s="248">
        <f>IF(N394="nulová",J394,0)</f>
        <v>0</v>
      </c>
      <c r="BJ394" s="16" t="s">
        <v>81</v>
      </c>
      <c r="BK394" s="248">
        <f>ROUND(I394*H394,2)</f>
        <v>0</v>
      </c>
      <c r="BL394" s="16" t="s">
        <v>134</v>
      </c>
      <c r="BM394" s="247" t="s">
        <v>602</v>
      </c>
    </row>
    <row r="395" s="2" customFormat="1">
      <c r="A395" s="37"/>
      <c r="B395" s="38"/>
      <c r="C395" s="39"/>
      <c r="D395" s="249" t="s">
        <v>136</v>
      </c>
      <c r="E395" s="39"/>
      <c r="F395" s="250" t="s">
        <v>601</v>
      </c>
      <c r="G395" s="39"/>
      <c r="H395" s="39"/>
      <c r="I395" s="143"/>
      <c r="J395" s="39"/>
      <c r="K395" s="39"/>
      <c r="L395" s="43"/>
      <c r="M395" s="251"/>
      <c r="N395" s="252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136</v>
      </c>
      <c r="AU395" s="16" t="s">
        <v>83</v>
      </c>
    </row>
    <row r="396" s="2" customFormat="1" ht="16.5" customHeight="1">
      <c r="A396" s="37"/>
      <c r="B396" s="38"/>
      <c r="C396" s="275" t="s">
        <v>603</v>
      </c>
      <c r="D396" s="275" t="s">
        <v>243</v>
      </c>
      <c r="E396" s="276" t="s">
        <v>604</v>
      </c>
      <c r="F396" s="277" t="s">
        <v>605</v>
      </c>
      <c r="G396" s="278" t="s">
        <v>561</v>
      </c>
      <c r="H396" s="279">
        <v>1</v>
      </c>
      <c r="I396" s="280"/>
      <c r="J396" s="281">
        <f>ROUND(I396*H396,2)</f>
        <v>0</v>
      </c>
      <c r="K396" s="282"/>
      <c r="L396" s="283"/>
      <c r="M396" s="284" t="s">
        <v>1</v>
      </c>
      <c r="N396" s="285" t="s">
        <v>38</v>
      </c>
      <c r="O396" s="90"/>
      <c r="P396" s="245">
        <f>O396*H396</f>
        <v>0</v>
      </c>
      <c r="Q396" s="245">
        <v>0</v>
      </c>
      <c r="R396" s="245">
        <f>Q396*H396</f>
        <v>0</v>
      </c>
      <c r="S396" s="245">
        <v>0</v>
      </c>
      <c r="T396" s="24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7" t="s">
        <v>175</v>
      </c>
      <c r="AT396" s="247" t="s">
        <v>243</v>
      </c>
      <c r="AU396" s="247" t="s">
        <v>83</v>
      </c>
      <c r="AY396" s="16" t="s">
        <v>128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6" t="s">
        <v>81</v>
      </c>
      <c r="BK396" s="248">
        <f>ROUND(I396*H396,2)</f>
        <v>0</v>
      </c>
      <c r="BL396" s="16" t="s">
        <v>134</v>
      </c>
      <c r="BM396" s="247" t="s">
        <v>606</v>
      </c>
    </row>
    <row r="397" s="2" customFormat="1">
      <c r="A397" s="37"/>
      <c r="B397" s="38"/>
      <c r="C397" s="39"/>
      <c r="D397" s="249" t="s">
        <v>136</v>
      </c>
      <c r="E397" s="39"/>
      <c r="F397" s="250" t="s">
        <v>605</v>
      </c>
      <c r="G397" s="39"/>
      <c r="H397" s="39"/>
      <c r="I397" s="143"/>
      <c r="J397" s="39"/>
      <c r="K397" s="39"/>
      <c r="L397" s="43"/>
      <c r="M397" s="251"/>
      <c r="N397" s="252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136</v>
      </c>
      <c r="AU397" s="16" t="s">
        <v>83</v>
      </c>
    </row>
    <row r="398" s="2" customFormat="1" ht="16.5" customHeight="1">
      <c r="A398" s="37"/>
      <c r="B398" s="38"/>
      <c r="C398" s="275" t="s">
        <v>607</v>
      </c>
      <c r="D398" s="275" t="s">
        <v>243</v>
      </c>
      <c r="E398" s="276" t="s">
        <v>608</v>
      </c>
      <c r="F398" s="277" t="s">
        <v>609</v>
      </c>
      <c r="G398" s="278" t="s">
        <v>561</v>
      </c>
      <c r="H398" s="279">
        <v>2</v>
      </c>
      <c r="I398" s="280"/>
      <c r="J398" s="281">
        <f>ROUND(I398*H398,2)</f>
        <v>0</v>
      </c>
      <c r="K398" s="282"/>
      <c r="L398" s="283"/>
      <c r="M398" s="284" t="s">
        <v>1</v>
      </c>
      <c r="N398" s="285" t="s">
        <v>38</v>
      </c>
      <c r="O398" s="90"/>
      <c r="P398" s="245">
        <f>O398*H398</f>
        <v>0</v>
      </c>
      <c r="Q398" s="245">
        <v>0</v>
      </c>
      <c r="R398" s="245">
        <f>Q398*H398</f>
        <v>0</v>
      </c>
      <c r="S398" s="245">
        <v>0</v>
      </c>
      <c r="T398" s="24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47" t="s">
        <v>175</v>
      </c>
      <c r="AT398" s="247" t="s">
        <v>243</v>
      </c>
      <c r="AU398" s="247" t="s">
        <v>83</v>
      </c>
      <c r="AY398" s="16" t="s">
        <v>128</v>
      </c>
      <c r="BE398" s="248">
        <f>IF(N398="základní",J398,0)</f>
        <v>0</v>
      </c>
      <c r="BF398" s="248">
        <f>IF(N398="snížená",J398,0)</f>
        <v>0</v>
      </c>
      <c r="BG398" s="248">
        <f>IF(N398="zákl. přenesená",J398,0)</f>
        <v>0</v>
      </c>
      <c r="BH398" s="248">
        <f>IF(N398="sníž. přenesená",J398,0)</f>
        <v>0</v>
      </c>
      <c r="BI398" s="248">
        <f>IF(N398="nulová",J398,0)</f>
        <v>0</v>
      </c>
      <c r="BJ398" s="16" t="s">
        <v>81</v>
      </c>
      <c r="BK398" s="248">
        <f>ROUND(I398*H398,2)</f>
        <v>0</v>
      </c>
      <c r="BL398" s="16" t="s">
        <v>134</v>
      </c>
      <c r="BM398" s="247" t="s">
        <v>610</v>
      </c>
    </row>
    <row r="399" s="2" customFormat="1">
      <c r="A399" s="37"/>
      <c r="B399" s="38"/>
      <c r="C399" s="39"/>
      <c r="D399" s="249" t="s">
        <v>136</v>
      </c>
      <c r="E399" s="39"/>
      <c r="F399" s="250" t="s">
        <v>609</v>
      </c>
      <c r="G399" s="39"/>
      <c r="H399" s="39"/>
      <c r="I399" s="143"/>
      <c r="J399" s="39"/>
      <c r="K399" s="39"/>
      <c r="L399" s="43"/>
      <c r="M399" s="251"/>
      <c r="N399" s="252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136</v>
      </c>
      <c r="AU399" s="16" t="s">
        <v>83</v>
      </c>
    </row>
    <row r="400" s="2" customFormat="1" ht="16.5" customHeight="1">
      <c r="A400" s="37"/>
      <c r="B400" s="38"/>
      <c r="C400" s="275" t="s">
        <v>611</v>
      </c>
      <c r="D400" s="275" t="s">
        <v>243</v>
      </c>
      <c r="E400" s="276" t="s">
        <v>612</v>
      </c>
      <c r="F400" s="277" t="s">
        <v>613</v>
      </c>
      <c r="G400" s="278" t="s">
        <v>561</v>
      </c>
      <c r="H400" s="279">
        <v>2</v>
      </c>
      <c r="I400" s="280"/>
      <c r="J400" s="281">
        <f>ROUND(I400*H400,2)</f>
        <v>0</v>
      </c>
      <c r="K400" s="282"/>
      <c r="L400" s="283"/>
      <c r="M400" s="284" t="s">
        <v>1</v>
      </c>
      <c r="N400" s="285" t="s">
        <v>38</v>
      </c>
      <c r="O400" s="90"/>
      <c r="P400" s="245">
        <f>O400*H400</f>
        <v>0</v>
      </c>
      <c r="Q400" s="245">
        <v>0</v>
      </c>
      <c r="R400" s="245">
        <f>Q400*H400</f>
        <v>0</v>
      </c>
      <c r="S400" s="245">
        <v>0</v>
      </c>
      <c r="T400" s="24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47" t="s">
        <v>175</v>
      </c>
      <c r="AT400" s="247" t="s">
        <v>243</v>
      </c>
      <c r="AU400" s="247" t="s">
        <v>83</v>
      </c>
      <c r="AY400" s="16" t="s">
        <v>128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6" t="s">
        <v>81</v>
      </c>
      <c r="BK400" s="248">
        <f>ROUND(I400*H400,2)</f>
        <v>0</v>
      </c>
      <c r="BL400" s="16" t="s">
        <v>134</v>
      </c>
      <c r="BM400" s="247" t="s">
        <v>614</v>
      </c>
    </row>
    <row r="401" s="2" customFormat="1">
      <c r="A401" s="37"/>
      <c r="B401" s="38"/>
      <c r="C401" s="39"/>
      <c r="D401" s="249" t="s">
        <v>136</v>
      </c>
      <c r="E401" s="39"/>
      <c r="F401" s="250" t="s">
        <v>613</v>
      </c>
      <c r="G401" s="39"/>
      <c r="H401" s="39"/>
      <c r="I401" s="143"/>
      <c r="J401" s="39"/>
      <c r="K401" s="39"/>
      <c r="L401" s="43"/>
      <c r="M401" s="251"/>
      <c r="N401" s="252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136</v>
      </c>
      <c r="AU401" s="16" t="s">
        <v>83</v>
      </c>
    </row>
    <row r="402" s="2" customFormat="1" ht="16.5" customHeight="1">
      <c r="A402" s="37"/>
      <c r="B402" s="38"/>
      <c r="C402" s="275" t="s">
        <v>615</v>
      </c>
      <c r="D402" s="275" t="s">
        <v>243</v>
      </c>
      <c r="E402" s="276" t="s">
        <v>616</v>
      </c>
      <c r="F402" s="277" t="s">
        <v>617</v>
      </c>
      <c r="G402" s="278" t="s">
        <v>159</v>
      </c>
      <c r="H402" s="279">
        <v>2</v>
      </c>
      <c r="I402" s="280"/>
      <c r="J402" s="281">
        <f>ROUND(I402*H402,2)</f>
        <v>0</v>
      </c>
      <c r="K402" s="282"/>
      <c r="L402" s="283"/>
      <c r="M402" s="284" t="s">
        <v>1</v>
      </c>
      <c r="N402" s="285" t="s">
        <v>38</v>
      </c>
      <c r="O402" s="90"/>
      <c r="P402" s="245">
        <f>O402*H402</f>
        <v>0</v>
      </c>
      <c r="Q402" s="245">
        <v>0</v>
      </c>
      <c r="R402" s="245">
        <f>Q402*H402</f>
        <v>0</v>
      </c>
      <c r="S402" s="245">
        <v>0</v>
      </c>
      <c r="T402" s="24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47" t="s">
        <v>175</v>
      </c>
      <c r="AT402" s="247" t="s">
        <v>243</v>
      </c>
      <c r="AU402" s="247" t="s">
        <v>83</v>
      </c>
      <c r="AY402" s="16" t="s">
        <v>128</v>
      </c>
      <c r="BE402" s="248">
        <f>IF(N402="základní",J402,0)</f>
        <v>0</v>
      </c>
      <c r="BF402" s="248">
        <f>IF(N402="snížená",J402,0)</f>
        <v>0</v>
      </c>
      <c r="BG402" s="248">
        <f>IF(N402="zákl. přenesená",J402,0)</f>
        <v>0</v>
      </c>
      <c r="BH402" s="248">
        <f>IF(N402="sníž. přenesená",J402,0)</f>
        <v>0</v>
      </c>
      <c r="BI402" s="248">
        <f>IF(N402="nulová",J402,0)</f>
        <v>0</v>
      </c>
      <c r="BJ402" s="16" t="s">
        <v>81</v>
      </c>
      <c r="BK402" s="248">
        <f>ROUND(I402*H402,2)</f>
        <v>0</v>
      </c>
      <c r="BL402" s="16" t="s">
        <v>134</v>
      </c>
      <c r="BM402" s="247" t="s">
        <v>618</v>
      </c>
    </row>
    <row r="403" s="2" customFormat="1">
      <c r="A403" s="37"/>
      <c r="B403" s="38"/>
      <c r="C403" s="39"/>
      <c r="D403" s="249" t="s">
        <v>136</v>
      </c>
      <c r="E403" s="39"/>
      <c r="F403" s="250" t="s">
        <v>617</v>
      </c>
      <c r="G403" s="39"/>
      <c r="H403" s="39"/>
      <c r="I403" s="143"/>
      <c r="J403" s="39"/>
      <c r="K403" s="39"/>
      <c r="L403" s="43"/>
      <c r="M403" s="251"/>
      <c r="N403" s="252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136</v>
      </c>
      <c r="AU403" s="16" t="s">
        <v>83</v>
      </c>
    </row>
    <row r="404" s="2" customFormat="1" ht="16.5" customHeight="1">
      <c r="A404" s="37"/>
      <c r="B404" s="38"/>
      <c r="C404" s="275" t="s">
        <v>619</v>
      </c>
      <c r="D404" s="275" t="s">
        <v>243</v>
      </c>
      <c r="E404" s="276" t="s">
        <v>620</v>
      </c>
      <c r="F404" s="277" t="s">
        <v>621</v>
      </c>
      <c r="G404" s="278" t="s">
        <v>561</v>
      </c>
      <c r="H404" s="279">
        <v>0.65000000000000002</v>
      </c>
      <c r="I404" s="280"/>
      <c r="J404" s="281">
        <f>ROUND(I404*H404,2)</f>
        <v>0</v>
      </c>
      <c r="K404" s="282"/>
      <c r="L404" s="283"/>
      <c r="M404" s="284" t="s">
        <v>1</v>
      </c>
      <c r="N404" s="285" t="s">
        <v>38</v>
      </c>
      <c r="O404" s="90"/>
      <c r="P404" s="245">
        <f>O404*H404</f>
        <v>0</v>
      </c>
      <c r="Q404" s="245">
        <v>0</v>
      </c>
      <c r="R404" s="245">
        <f>Q404*H404</f>
        <v>0</v>
      </c>
      <c r="S404" s="245">
        <v>0</v>
      </c>
      <c r="T404" s="24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47" t="s">
        <v>175</v>
      </c>
      <c r="AT404" s="247" t="s">
        <v>243</v>
      </c>
      <c r="AU404" s="247" t="s">
        <v>83</v>
      </c>
      <c r="AY404" s="16" t="s">
        <v>128</v>
      </c>
      <c r="BE404" s="248">
        <f>IF(N404="základní",J404,0)</f>
        <v>0</v>
      </c>
      <c r="BF404" s="248">
        <f>IF(N404="snížená",J404,0)</f>
        <v>0</v>
      </c>
      <c r="BG404" s="248">
        <f>IF(N404="zákl. přenesená",J404,0)</f>
        <v>0</v>
      </c>
      <c r="BH404" s="248">
        <f>IF(N404="sníž. přenesená",J404,0)</f>
        <v>0</v>
      </c>
      <c r="BI404" s="248">
        <f>IF(N404="nulová",J404,0)</f>
        <v>0</v>
      </c>
      <c r="BJ404" s="16" t="s">
        <v>81</v>
      </c>
      <c r="BK404" s="248">
        <f>ROUND(I404*H404,2)</f>
        <v>0</v>
      </c>
      <c r="BL404" s="16" t="s">
        <v>134</v>
      </c>
      <c r="BM404" s="247" t="s">
        <v>622</v>
      </c>
    </row>
    <row r="405" s="2" customFormat="1">
      <c r="A405" s="37"/>
      <c r="B405" s="38"/>
      <c r="C405" s="39"/>
      <c r="D405" s="249" t="s">
        <v>136</v>
      </c>
      <c r="E405" s="39"/>
      <c r="F405" s="250" t="s">
        <v>621</v>
      </c>
      <c r="G405" s="39"/>
      <c r="H405" s="39"/>
      <c r="I405" s="143"/>
      <c r="J405" s="39"/>
      <c r="K405" s="39"/>
      <c r="L405" s="43"/>
      <c r="M405" s="251"/>
      <c r="N405" s="252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136</v>
      </c>
      <c r="AU405" s="16" t="s">
        <v>83</v>
      </c>
    </row>
    <row r="406" s="12" customFormat="1" ht="20.88" customHeight="1">
      <c r="A406" s="12"/>
      <c r="B406" s="219"/>
      <c r="C406" s="220"/>
      <c r="D406" s="221" t="s">
        <v>72</v>
      </c>
      <c r="E406" s="233" t="s">
        <v>623</v>
      </c>
      <c r="F406" s="233" t="s">
        <v>624</v>
      </c>
      <c r="G406" s="220"/>
      <c r="H406" s="220"/>
      <c r="I406" s="223"/>
      <c r="J406" s="234">
        <f>BK406</f>
        <v>0</v>
      </c>
      <c r="K406" s="220"/>
      <c r="L406" s="225"/>
      <c r="M406" s="226"/>
      <c r="N406" s="227"/>
      <c r="O406" s="227"/>
      <c r="P406" s="228">
        <f>SUM(P407:P408)</f>
        <v>0</v>
      </c>
      <c r="Q406" s="227"/>
      <c r="R406" s="228">
        <f>SUM(R407:R408)</f>
        <v>0</v>
      </c>
      <c r="S406" s="227"/>
      <c r="T406" s="229">
        <f>SUM(T407:T408)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30" t="s">
        <v>81</v>
      </c>
      <c r="AT406" s="231" t="s">
        <v>72</v>
      </c>
      <c r="AU406" s="231" t="s">
        <v>83</v>
      </c>
      <c r="AY406" s="230" t="s">
        <v>128</v>
      </c>
      <c r="BK406" s="232">
        <f>SUM(BK407:BK408)</f>
        <v>0</v>
      </c>
    </row>
    <row r="407" s="2" customFormat="1" ht="21.75" customHeight="1">
      <c r="A407" s="37"/>
      <c r="B407" s="38"/>
      <c r="C407" s="235" t="s">
        <v>625</v>
      </c>
      <c r="D407" s="235" t="s">
        <v>130</v>
      </c>
      <c r="E407" s="236" t="s">
        <v>626</v>
      </c>
      <c r="F407" s="237" t="s">
        <v>627</v>
      </c>
      <c r="G407" s="238" t="s">
        <v>220</v>
      </c>
      <c r="H407" s="239">
        <v>143.19399999999999</v>
      </c>
      <c r="I407" s="240"/>
      <c r="J407" s="241">
        <f>ROUND(I407*H407,2)</f>
        <v>0</v>
      </c>
      <c r="K407" s="242"/>
      <c r="L407" s="43"/>
      <c r="M407" s="243" t="s">
        <v>1</v>
      </c>
      <c r="N407" s="244" t="s">
        <v>38</v>
      </c>
      <c r="O407" s="90"/>
      <c r="P407" s="245">
        <f>O407*H407</f>
        <v>0</v>
      </c>
      <c r="Q407" s="245">
        <v>0</v>
      </c>
      <c r="R407" s="245">
        <f>Q407*H407</f>
        <v>0</v>
      </c>
      <c r="S407" s="245">
        <v>0</v>
      </c>
      <c r="T407" s="246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47" t="s">
        <v>134</v>
      </c>
      <c r="AT407" s="247" t="s">
        <v>130</v>
      </c>
      <c r="AU407" s="247" t="s">
        <v>146</v>
      </c>
      <c r="AY407" s="16" t="s">
        <v>128</v>
      </c>
      <c r="BE407" s="248">
        <f>IF(N407="základní",J407,0)</f>
        <v>0</v>
      </c>
      <c r="BF407" s="248">
        <f>IF(N407="snížená",J407,0)</f>
        <v>0</v>
      </c>
      <c r="BG407" s="248">
        <f>IF(N407="zákl. přenesená",J407,0)</f>
        <v>0</v>
      </c>
      <c r="BH407" s="248">
        <f>IF(N407="sníž. přenesená",J407,0)</f>
        <v>0</v>
      </c>
      <c r="BI407" s="248">
        <f>IF(N407="nulová",J407,0)</f>
        <v>0</v>
      </c>
      <c r="BJ407" s="16" t="s">
        <v>81</v>
      </c>
      <c r="BK407" s="248">
        <f>ROUND(I407*H407,2)</f>
        <v>0</v>
      </c>
      <c r="BL407" s="16" t="s">
        <v>134</v>
      </c>
      <c r="BM407" s="247" t="s">
        <v>628</v>
      </c>
    </row>
    <row r="408" s="2" customFormat="1">
      <c r="A408" s="37"/>
      <c r="B408" s="38"/>
      <c r="C408" s="39"/>
      <c r="D408" s="249" t="s">
        <v>136</v>
      </c>
      <c r="E408" s="39"/>
      <c r="F408" s="250" t="s">
        <v>629</v>
      </c>
      <c r="G408" s="39"/>
      <c r="H408" s="39"/>
      <c r="I408" s="143"/>
      <c r="J408" s="39"/>
      <c r="K408" s="39"/>
      <c r="L408" s="43"/>
      <c r="M408" s="251"/>
      <c r="N408" s="252"/>
      <c r="O408" s="90"/>
      <c r="P408" s="90"/>
      <c r="Q408" s="90"/>
      <c r="R408" s="90"/>
      <c r="S408" s="90"/>
      <c r="T408" s="91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136</v>
      </c>
      <c r="AU408" s="16" t="s">
        <v>146</v>
      </c>
    </row>
    <row r="409" s="12" customFormat="1" ht="22.8" customHeight="1">
      <c r="A409" s="12"/>
      <c r="B409" s="219"/>
      <c r="C409" s="220"/>
      <c r="D409" s="221" t="s">
        <v>72</v>
      </c>
      <c r="E409" s="233" t="s">
        <v>630</v>
      </c>
      <c r="F409" s="233" t="s">
        <v>631</v>
      </c>
      <c r="G409" s="220"/>
      <c r="H409" s="220"/>
      <c r="I409" s="223"/>
      <c r="J409" s="234">
        <f>BK409</f>
        <v>0</v>
      </c>
      <c r="K409" s="220"/>
      <c r="L409" s="225"/>
      <c r="M409" s="226"/>
      <c r="N409" s="227"/>
      <c r="O409" s="227"/>
      <c r="P409" s="228">
        <f>SUM(P410:P413)</f>
        <v>0</v>
      </c>
      <c r="Q409" s="227"/>
      <c r="R409" s="228">
        <f>SUM(R410:R413)</f>
        <v>0</v>
      </c>
      <c r="S409" s="227"/>
      <c r="T409" s="229">
        <f>SUM(T410:T413)</f>
        <v>6.6307999999999998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0" t="s">
        <v>81</v>
      </c>
      <c r="AT409" s="231" t="s">
        <v>72</v>
      </c>
      <c r="AU409" s="231" t="s">
        <v>81</v>
      </c>
      <c r="AY409" s="230" t="s">
        <v>128</v>
      </c>
      <c r="BK409" s="232">
        <f>SUM(BK410:BK413)</f>
        <v>0</v>
      </c>
    </row>
    <row r="410" s="2" customFormat="1" ht="33" customHeight="1">
      <c r="A410" s="37"/>
      <c r="B410" s="38"/>
      <c r="C410" s="235" t="s">
        <v>623</v>
      </c>
      <c r="D410" s="235" t="s">
        <v>130</v>
      </c>
      <c r="E410" s="236" t="s">
        <v>632</v>
      </c>
      <c r="F410" s="237" t="s">
        <v>633</v>
      </c>
      <c r="G410" s="238" t="s">
        <v>178</v>
      </c>
      <c r="H410" s="239">
        <v>3.0139999999999998</v>
      </c>
      <c r="I410" s="240"/>
      <c r="J410" s="241">
        <f>ROUND(I410*H410,2)</f>
        <v>0</v>
      </c>
      <c r="K410" s="242"/>
      <c r="L410" s="43"/>
      <c r="M410" s="243" t="s">
        <v>1</v>
      </c>
      <c r="N410" s="244" t="s">
        <v>38</v>
      </c>
      <c r="O410" s="90"/>
      <c r="P410" s="245">
        <f>O410*H410</f>
        <v>0</v>
      </c>
      <c r="Q410" s="245">
        <v>0</v>
      </c>
      <c r="R410" s="245">
        <f>Q410*H410</f>
        <v>0</v>
      </c>
      <c r="S410" s="245">
        <v>2.2000000000000002</v>
      </c>
      <c r="T410" s="246">
        <f>S410*H410</f>
        <v>6.6307999999999998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47" t="s">
        <v>134</v>
      </c>
      <c r="AT410" s="247" t="s">
        <v>130</v>
      </c>
      <c r="AU410" s="247" t="s">
        <v>83</v>
      </c>
      <c r="AY410" s="16" t="s">
        <v>128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6" t="s">
        <v>81</v>
      </c>
      <c r="BK410" s="248">
        <f>ROUND(I410*H410,2)</f>
        <v>0</v>
      </c>
      <c r="BL410" s="16" t="s">
        <v>134</v>
      </c>
      <c r="BM410" s="247" t="s">
        <v>634</v>
      </c>
    </row>
    <row r="411" s="2" customFormat="1">
      <c r="A411" s="37"/>
      <c r="B411" s="38"/>
      <c r="C411" s="39"/>
      <c r="D411" s="249" t="s">
        <v>136</v>
      </c>
      <c r="E411" s="39"/>
      <c r="F411" s="250" t="s">
        <v>633</v>
      </c>
      <c r="G411" s="39"/>
      <c r="H411" s="39"/>
      <c r="I411" s="143"/>
      <c r="J411" s="39"/>
      <c r="K411" s="39"/>
      <c r="L411" s="43"/>
      <c r="M411" s="251"/>
      <c r="N411" s="252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136</v>
      </c>
      <c r="AU411" s="16" t="s">
        <v>83</v>
      </c>
    </row>
    <row r="412" s="14" customFormat="1">
      <c r="A412" s="14"/>
      <c r="B412" s="264"/>
      <c r="C412" s="265"/>
      <c r="D412" s="249" t="s">
        <v>138</v>
      </c>
      <c r="E412" s="266" t="s">
        <v>1</v>
      </c>
      <c r="F412" s="267" t="s">
        <v>635</v>
      </c>
      <c r="G412" s="265"/>
      <c r="H412" s="268">
        <v>3.0139999999999998</v>
      </c>
      <c r="I412" s="269"/>
      <c r="J412" s="265"/>
      <c r="K412" s="265"/>
      <c r="L412" s="270"/>
      <c r="M412" s="271"/>
      <c r="N412" s="272"/>
      <c r="O412" s="272"/>
      <c r="P412" s="272"/>
      <c r="Q412" s="272"/>
      <c r="R412" s="272"/>
      <c r="S412" s="272"/>
      <c r="T412" s="27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4" t="s">
        <v>138</v>
      </c>
      <c r="AU412" s="274" t="s">
        <v>83</v>
      </c>
      <c r="AV412" s="14" t="s">
        <v>83</v>
      </c>
      <c r="AW412" s="14" t="s">
        <v>30</v>
      </c>
      <c r="AX412" s="14" t="s">
        <v>73</v>
      </c>
      <c r="AY412" s="274" t="s">
        <v>128</v>
      </c>
    </row>
    <row r="413" s="13" customFormat="1">
      <c r="A413" s="13"/>
      <c r="B413" s="253"/>
      <c r="C413" s="254"/>
      <c r="D413" s="249" t="s">
        <v>138</v>
      </c>
      <c r="E413" s="255" t="s">
        <v>1</v>
      </c>
      <c r="F413" s="256" t="s">
        <v>139</v>
      </c>
      <c r="G413" s="254"/>
      <c r="H413" s="257">
        <v>3.0139999999999998</v>
      </c>
      <c r="I413" s="258"/>
      <c r="J413" s="254"/>
      <c r="K413" s="254"/>
      <c r="L413" s="259"/>
      <c r="M413" s="260"/>
      <c r="N413" s="261"/>
      <c r="O413" s="261"/>
      <c r="P413" s="261"/>
      <c r="Q413" s="261"/>
      <c r="R413" s="261"/>
      <c r="S413" s="261"/>
      <c r="T413" s="26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3" t="s">
        <v>138</v>
      </c>
      <c r="AU413" s="263" t="s">
        <v>83</v>
      </c>
      <c r="AV413" s="13" t="s">
        <v>134</v>
      </c>
      <c r="AW413" s="13" t="s">
        <v>30</v>
      </c>
      <c r="AX413" s="13" t="s">
        <v>81</v>
      </c>
      <c r="AY413" s="263" t="s">
        <v>128</v>
      </c>
    </row>
    <row r="414" s="12" customFormat="1" ht="22.8" customHeight="1">
      <c r="A414" s="12"/>
      <c r="B414" s="219"/>
      <c r="C414" s="220"/>
      <c r="D414" s="221" t="s">
        <v>72</v>
      </c>
      <c r="E414" s="233" t="s">
        <v>636</v>
      </c>
      <c r="F414" s="233" t="s">
        <v>637</v>
      </c>
      <c r="G414" s="220"/>
      <c r="H414" s="220"/>
      <c r="I414" s="223"/>
      <c r="J414" s="234">
        <f>BK414</f>
        <v>0</v>
      </c>
      <c r="K414" s="220"/>
      <c r="L414" s="225"/>
      <c r="M414" s="226"/>
      <c r="N414" s="227"/>
      <c r="O414" s="227"/>
      <c r="P414" s="228">
        <f>SUM(P415:P426)</f>
        <v>0</v>
      </c>
      <c r="Q414" s="227"/>
      <c r="R414" s="228">
        <f>SUM(R415:R426)</f>
        <v>0</v>
      </c>
      <c r="S414" s="227"/>
      <c r="T414" s="229">
        <f>SUM(T415:T426)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30" t="s">
        <v>81</v>
      </c>
      <c r="AT414" s="231" t="s">
        <v>72</v>
      </c>
      <c r="AU414" s="231" t="s">
        <v>81</v>
      </c>
      <c r="AY414" s="230" t="s">
        <v>128</v>
      </c>
      <c r="BK414" s="232">
        <f>SUM(BK415:BK426)</f>
        <v>0</v>
      </c>
    </row>
    <row r="415" s="2" customFormat="1" ht="21.75" customHeight="1">
      <c r="A415" s="37"/>
      <c r="B415" s="38"/>
      <c r="C415" s="235" t="s">
        <v>638</v>
      </c>
      <c r="D415" s="235" t="s">
        <v>130</v>
      </c>
      <c r="E415" s="236" t="s">
        <v>639</v>
      </c>
      <c r="F415" s="237" t="s">
        <v>640</v>
      </c>
      <c r="G415" s="238" t="s">
        <v>220</v>
      </c>
      <c r="H415" s="239">
        <v>203.743</v>
      </c>
      <c r="I415" s="240"/>
      <c r="J415" s="241">
        <f>ROUND(I415*H415,2)</f>
        <v>0</v>
      </c>
      <c r="K415" s="242"/>
      <c r="L415" s="43"/>
      <c r="M415" s="243" t="s">
        <v>1</v>
      </c>
      <c r="N415" s="244" t="s">
        <v>38</v>
      </c>
      <c r="O415" s="90"/>
      <c r="P415" s="245">
        <f>O415*H415</f>
        <v>0</v>
      </c>
      <c r="Q415" s="245">
        <v>0</v>
      </c>
      <c r="R415" s="245">
        <f>Q415*H415</f>
        <v>0</v>
      </c>
      <c r="S415" s="245">
        <v>0</v>
      </c>
      <c r="T415" s="24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47" t="s">
        <v>134</v>
      </c>
      <c r="AT415" s="247" t="s">
        <v>130</v>
      </c>
      <c r="AU415" s="247" t="s">
        <v>83</v>
      </c>
      <c r="AY415" s="16" t="s">
        <v>128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6" t="s">
        <v>81</v>
      </c>
      <c r="BK415" s="248">
        <f>ROUND(I415*H415,2)</f>
        <v>0</v>
      </c>
      <c r="BL415" s="16" t="s">
        <v>134</v>
      </c>
      <c r="BM415" s="247" t="s">
        <v>641</v>
      </c>
    </row>
    <row r="416" s="2" customFormat="1">
      <c r="A416" s="37"/>
      <c r="B416" s="38"/>
      <c r="C416" s="39"/>
      <c r="D416" s="249" t="s">
        <v>136</v>
      </c>
      <c r="E416" s="39"/>
      <c r="F416" s="250" t="s">
        <v>640</v>
      </c>
      <c r="G416" s="39"/>
      <c r="H416" s="39"/>
      <c r="I416" s="143"/>
      <c r="J416" s="39"/>
      <c r="K416" s="39"/>
      <c r="L416" s="43"/>
      <c r="M416" s="251"/>
      <c r="N416" s="252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136</v>
      </c>
      <c r="AU416" s="16" t="s">
        <v>83</v>
      </c>
    </row>
    <row r="417" s="2" customFormat="1" ht="33" customHeight="1">
      <c r="A417" s="37"/>
      <c r="B417" s="38"/>
      <c r="C417" s="235" t="s">
        <v>78</v>
      </c>
      <c r="D417" s="235" t="s">
        <v>130</v>
      </c>
      <c r="E417" s="236" t="s">
        <v>642</v>
      </c>
      <c r="F417" s="237" t="s">
        <v>643</v>
      </c>
      <c r="G417" s="238" t="s">
        <v>220</v>
      </c>
      <c r="H417" s="239">
        <v>3056.145</v>
      </c>
      <c r="I417" s="240"/>
      <c r="J417" s="241">
        <f>ROUND(I417*H417,2)</f>
        <v>0</v>
      </c>
      <c r="K417" s="242"/>
      <c r="L417" s="43"/>
      <c r="M417" s="243" t="s">
        <v>1</v>
      </c>
      <c r="N417" s="244" t="s">
        <v>38</v>
      </c>
      <c r="O417" s="90"/>
      <c r="P417" s="245">
        <f>O417*H417</f>
        <v>0</v>
      </c>
      <c r="Q417" s="245">
        <v>0</v>
      </c>
      <c r="R417" s="245">
        <f>Q417*H417</f>
        <v>0</v>
      </c>
      <c r="S417" s="245">
        <v>0</v>
      </c>
      <c r="T417" s="246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47" t="s">
        <v>134</v>
      </c>
      <c r="AT417" s="247" t="s">
        <v>130</v>
      </c>
      <c r="AU417" s="247" t="s">
        <v>83</v>
      </c>
      <c r="AY417" s="16" t="s">
        <v>128</v>
      </c>
      <c r="BE417" s="248">
        <f>IF(N417="základní",J417,0)</f>
        <v>0</v>
      </c>
      <c r="BF417" s="248">
        <f>IF(N417="snížená",J417,0)</f>
        <v>0</v>
      </c>
      <c r="BG417" s="248">
        <f>IF(N417="zákl. přenesená",J417,0)</f>
        <v>0</v>
      </c>
      <c r="BH417" s="248">
        <f>IF(N417="sníž. přenesená",J417,0)</f>
        <v>0</v>
      </c>
      <c r="BI417" s="248">
        <f>IF(N417="nulová",J417,0)</f>
        <v>0</v>
      </c>
      <c r="BJ417" s="16" t="s">
        <v>81</v>
      </c>
      <c r="BK417" s="248">
        <f>ROUND(I417*H417,2)</f>
        <v>0</v>
      </c>
      <c r="BL417" s="16" t="s">
        <v>134</v>
      </c>
      <c r="BM417" s="247" t="s">
        <v>644</v>
      </c>
    </row>
    <row r="418" s="2" customFormat="1">
      <c r="A418" s="37"/>
      <c r="B418" s="38"/>
      <c r="C418" s="39"/>
      <c r="D418" s="249" t="s">
        <v>136</v>
      </c>
      <c r="E418" s="39"/>
      <c r="F418" s="250" t="s">
        <v>643</v>
      </c>
      <c r="G418" s="39"/>
      <c r="H418" s="39"/>
      <c r="I418" s="143"/>
      <c r="J418" s="39"/>
      <c r="K418" s="39"/>
      <c r="L418" s="43"/>
      <c r="M418" s="251"/>
      <c r="N418" s="252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136</v>
      </c>
      <c r="AU418" s="16" t="s">
        <v>83</v>
      </c>
    </row>
    <row r="419" s="14" customFormat="1">
      <c r="A419" s="14"/>
      <c r="B419" s="264"/>
      <c r="C419" s="265"/>
      <c r="D419" s="249" t="s">
        <v>138</v>
      </c>
      <c r="E419" s="266" t="s">
        <v>1</v>
      </c>
      <c r="F419" s="267" t="s">
        <v>645</v>
      </c>
      <c r="G419" s="265"/>
      <c r="H419" s="268">
        <v>203.743</v>
      </c>
      <c r="I419" s="269"/>
      <c r="J419" s="265"/>
      <c r="K419" s="265"/>
      <c r="L419" s="270"/>
      <c r="M419" s="271"/>
      <c r="N419" s="272"/>
      <c r="O419" s="272"/>
      <c r="P419" s="272"/>
      <c r="Q419" s="272"/>
      <c r="R419" s="272"/>
      <c r="S419" s="272"/>
      <c r="T419" s="27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4" t="s">
        <v>138</v>
      </c>
      <c r="AU419" s="274" t="s">
        <v>83</v>
      </c>
      <c r="AV419" s="14" t="s">
        <v>83</v>
      </c>
      <c r="AW419" s="14" t="s">
        <v>30</v>
      </c>
      <c r="AX419" s="14" t="s">
        <v>73</v>
      </c>
      <c r="AY419" s="274" t="s">
        <v>128</v>
      </c>
    </row>
    <row r="420" s="14" customFormat="1">
      <c r="A420" s="14"/>
      <c r="B420" s="264"/>
      <c r="C420" s="265"/>
      <c r="D420" s="249" t="s">
        <v>138</v>
      </c>
      <c r="E420" s="265"/>
      <c r="F420" s="267" t="s">
        <v>646</v>
      </c>
      <c r="G420" s="265"/>
      <c r="H420" s="268">
        <v>3056.145</v>
      </c>
      <c r="I420" s="269"/>
      <c r="J420" s="265"/>
      <c r="K420" s="265"/>
      <c r="L420" s="270"/>
      <c r="M420" s="271"/>
      <c r="N420" s="272"/>
      <c r="O420" s="272"/>
      <c r="P420" s="272"/>
      <c r="Q420" s="272"/>
      <c r="R420" s="272"/>
      <c r="S420" s="272"/>
      <c r="T420" s="27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4" t="s">
        <v>138</v>
      </c>
      <c r="AU420" s="274" t="s">
        <v>83</v>
      </c>
      <c r="AV420" s="14" t="s">
        <v>83</v>
      </c>
      <c r="AW420" s="14" t="s">
        <v>4</v>
      </c>
      <c r="AX420" s="14" t="s">
        <v>81</v>
      </c>
      <c r="AY420" s="274" t="s">
        <v>128</v>
      </c>
    </row>
    <row r="421" s="2" customFormat="1" ht="21.75" customHeight="1">
      <c r="A421" s="37"/>
      <c r="B421" s="38"/>
      <c r="C421" s="235" t="s">
        <v>84</v>
      </c>
      <c r="D421" s="235" t="s">
        <v>130</v>
      </c>
      <c r="E421" s="236" t="s">
        <v>647</v>
      </c>
      <c r="F421" s="237" t="s">
        <v>648</v>
      </c>
      <c r="G421" s="238" t="s">
        <v>220</v>
      </c>
      <c r="H421" s="239">
        <v>110.82599999999999</v>
      </c>
      <c r="I421" s="240"/>
      <c r="J421" s="241">
        <f>ROUND(I421*H421,2)</f>
        <v>0</v>
      </c>
      <c r="K421" s="242"/>
      <c r="L421" s="43"/>
      <c r="M421" s="243" t="s">
        <v>1</v>
      </c>
      <c r="N421" s="244" t="s">
        <v>38</v>
      </c>
      <c r="O421" s="90"/>
      <c r="P421" s="245">
        <f>O421*H421</f>
        <v>0</v>
      </c>
      <c r="Q421" s="245">
        <v>0</v>
      </c>
      <c r="R421" s="245">
        <f>Q421*H421</f>
        <v>0</v>
      </c>
      <c r="S421" s="245">
        <v>0</v>
      </c>
      <c r="T421" s="24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47" t="s">
        <v>134</v>
      </c>
      <c r="AT421" s="247" t="s">
        <v>130</v>
      </c>
      <c r="AU421" s="247" t="s">
        <v>83</v>
      </c>
      <c r="AY421" s="16" t="s">
        <v>128</v>
      </c>
      <c r="BE421" s="248">
        <f>IF(N421="základní",J421,0)</f>
        <v>0</v>
      </c>
      <c r="BF421" s="248">
        <f>IF(N421="snížená",J421,0)</f>
        <v>0</v>
      </c>
      <c r="BG421" s="248">
        <f>IF(N421="zákl. přenesená",J421,0)</f>
        <v>0</v>
      </c>
      <c r="BH421" s="248">
        <f>IF(N421="sníž. přenesená",J421,0)</f>
        <v>0</v>
      </c>
      <c r="BI421" s="248">
        <f>IF(N421="nulová",J421,0)</f>
        <v>0</v>
      </c>
      <c r="BJ421" s="16" t="s">
        <v>81</v>
      </c>
      <c r="BK421" s="248">
        <f>ROUND(I421*H421,2)</f>
        <v>0</v>
      </c>
      <c r="BL421" s="16" t="s">
        <v>134</v>
      </c>
      <c r="BM421" s="247" t="s">
        <v>649</v>
      </c>
    </row>
    <row r="422" s="2" customFormat="1">
      <c r="A422" s="37"/>
      <c r="B422" s="38"/>
      <c r="C422" s="39"/>
      <c r="D422" s="249" t="s">
        <v>136</v>
      </c>
      <c r="E422" s="39"/>
      <c r="F422" s="250" t="s">
        <v>648</v>
      </c>
      <c r="G422" s="39"/>
      <c r="H422" s="39"/>
      <c r="I422" s="143"/>
      <c r="J422" s="39"/>
      <c r="K422" s="39"/>
      <c r="L422" s="43"/>
      <c r="M422" s="251"/>
      <c r="N422" s="252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136</v>
      </c>
      <c r="AU422" s="16" t="s">
        <v>83</v>
      </c>
    </row>
    <row r="423" s="2" customFormat="1" ht="21.75" customHeight="1">
      <c r="A423" s="37"/>
      <c r="B423" s="38"/>
      <c r="C423" s="235" t="s">
        <v>87</v>
      </c>
      <c r="D423" s="235" t="s">
        <v>130</v>
      </c>
      <c r="E423" s="236" t="s">
        <v>650</v>
      </c>
      <c r="F423" s="237" t="s">
        <v>651</v>
      </c>
      <c r="G423" s="238" t="s">
        <v>220</v>
      </c>
      <c r="H423" s="239">
        <v>92.917000000000002</v>
      </c>
      <c r="I423" s="240"/>
      <c r="J423" s="241">
        <f>ROUND(I423*H423,2)</f>
        <v>0</v>
      </c>
      <c r="K423" s="242"/>
      <c r="L423" s="43"/>
      <c r="M423" s="243" t="s">
        <v>1</v>
      </c>
      <c r="N423" s="244" t="s">
        <v>38</v>
      </c>
      <c r="O423" s="90"/>
      <c r="P423" s="245">
        <f>O423*H423</f>
        <v>0</v>
      </c>
      <c r="Q423" s="245">
        <v>0</v>
      </c>
      <c r="R423" s="245">
        <f>Q423*H423</f>
        <v>0</v>
      </c>
      <c r="S423" s="245">
        <v>0</v>
      </c>
      <c r="T423" s="246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47" t="s">
        <v>134</v>
      </c>
      <c r="AT423" s="247" t="s">
        <v>130</v>
      </c>
      <c r="AU423" s="247" t="s">
        <v>83</v>
      </c>
      <c r="AY423" s="16" t="s">
        <v>128</v>
      </c>
      <c r="BE423" s="248">
        <f>IF(N423="základní",J423,0)</f>
        <v>0</v>
      </c>
      <c r="BF423" s="248">
        <f>IF(N423="snížená",J423,0)</f>
        <v>0</v>
      </c>
      <c r="BG423" s="248">
        <f>IF(N423="zákl. přenesená",J423,0)</f>
        <v>0</v>
      </c>
      <c r="BH423" s="248">
        <f>IF(N423="sníž. přenesená",J423,0)</f>
        <v>0</v>
      </c>
      <c r="BI423" s="248">
        <f>IF(N423="nulová",J423,0)</f>
        <v>0</v>
      </c>
      <c r="BJ423" s="16" t="s">
        <v>81</v>
      </c>
      <c r="BK423" s="248">
        <f>ROUND(I423*H423,2)</f>
        <v>0</v>
      </c>
      <c r="BL423" s="16" t="s">
        <v>134</v>
      </c>
      <c r="BM423" s="247" t="s">
        <v>652</v>
      </c>
    </row>
    <row r="424" s="2" customFormat="1">
      <c r="A424" s="37"/>
      <c r="B424" s="38"/>
      <c r="C424" s="39"/>
      <c r="D424" s="249" t="s">
        <v>136</v>
      </c>
      <c r="E424" s="39"/>
      <c r="F424" s="250" t="s">
        <v>653</v>
      </c>
      <c r="G424" s="39"/>
      <c r="H424" s="39"/>
      <c r="I424" s="143"/>
      <c r="J424" s="39"/>
      <c r="K424" s="39"/>
      <c r="L424" s="43"/>
      <c r="M424" s="251"/>
      <c r="N424" s="252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136</v>
      </c>
      <c r="AU424" s="16" t="s">
        <v>83</v>
      </c>
    </row>
    <row r="425" s="14" customFormat="1">
      <c r="A425" s="14"/>
      <c r="B425" s="264"/>
      <c r="C425" s="265"/>
      <c r="D425" s="249" t="s">
        <v>138</v>
      </c>
      <c r="E425" s="266" t="s">
        <v>1</v>
      </c>
      <c r="F425" s="267" t="s">
        <v>654</v>
      </c>
      <c r="G425" s="265"/>
      <c r="H425" s="268">
        <v>92.917000000000002</v>
      </c>
      <c r="I425" s="269"/>
      <c r="J425" s="265"/>
      <c r="K425" s="265"/>
      <c r="L425" s="270"/>
      <c r="M425" s="271"/>
      <c r="N425" s="272"/>
      <c r="O425" s="272"/>
      <c r="P425" s="272"/>
      <c r="Q425" s="272"/>
      <c r="R425" s="272"/>
      <c r="S425" s="272"/>
      <c r="T425" s="27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4" t="s">
        <v>138</v>
      </c>
      <c r="AU425" s="274" t="s">
        <v>83</v>
      </c>
      <c r="AV425" s="14" t="s">
        <v>83</v>
      </c>
      <c r="AW425" s="14" t="s">
        <v>30</v>
      </c>
      <c r="AX425" s="14" t="s">
        <v>73</v>
      </c>
      <c r="AY425" s="274" t="s">
        <v>128</v>
      </c>
    </row>
    <row r="426" s="13" customFormat="1">
      <c r="A426" s="13"/>
      <c r="B426" s="253"/>
      <c r="C426" s="254"/>
      <c r="D426" s="249" t="s">
        <v>138</v>
      </c>
      <c r="E426" s="255" t="s">
        <v>1</v>
      </c>
      <c r="F426" s="256" t="s">
        <v>139</v>
      </c>
      <c r="G426" s="254"/>
      <c r="H426" s="257">
        <v>92.917000000000002</v>
      </c>
      <c r="I426" s="258"/>
      <c r="J426" s="254"/>
      <c r="K426" s="254"/>
      <c r="L426" s="259"/>
      <c r="M426" s="286"/>
      <c r="N426" s="287"/>
      <c r="O426" s="287"/>
      <c r="P426" s="287"/>
      <c r="Q426" s="287"/>
      <c r="R426" s="287"/>
      <c r="S426" s="287"/>
      <c r="T426" s="28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3" t="s">
        <v>138</v>
      </c>
      <c r="AU426" s="263" t="s">
        <v>83</v>
      </c>
      <c r="AV426" s="13" t="s">
        <v>134</v>
      </c>
      <c r="AW426" s="13" t="s">
        <v>30</v>
      </c>
      <c r="AX426" s="13" t="s">
        <v>81</v>
      </c>
      <c r="AY426" s="263" t="s">
        <v>128</v>
      </c>
    </row>
    <row r="427" s="2" customFormat="1" ht="6.96" customHeight="1">
      <c r="A427" s="37"/>
      <c r="B427" s="65"/>
      <c r="C427" s="66"/>
      <c r="D427" s="66"/>
      <c r="E427" s="66"/>
      <c r="F427" s="66"/>
      <c r="G427" s="66"/>
      <c r="H427" s="66"/>
      <c r="I427" s="182"/>
      <c r="J427" s="66"/>
      <c r="K427" s="66"/>
      <c r="L427" s="43"/>
      <c r="M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</row>
  </sheetData>
  <sheetProtection sheet="1" autoFilter="0" formatColumns="0" formatRows="0" objects="1" scenarios="1" spinCount="100000" saltValue="vVMEhJiBjtfEdhVP8Jf4bavl6mhLJIH11A6Od97DP8+CLqQVhiVNv7bqZZx4rFsjomYy3trcrkZxyeyPAsaIjw==" hashValue="NcveYZHcOMFGK8FK/LKVIy3JMmHjDuvKTXh0PhSFTM61QMdoczRA+3Ca9d/qvRL9Rp1B4ySv4814m5ftZrEG/w==" algorithmName="SHA-512" password="DD66"/>
  <autoFilter ref="C124:K42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neuznatelné náklady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655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ROUND((SUM(BE125:BE399)),  2)</f>
        <v>0</v>
      </c>
      <c r="G33" s="37"/>
      <c r="H33" s="37"/>
      <c r="I33" s="161">
        <v>0.20999999999999999</v>
      </c>
      <c r="J33" s="160">
        <f>ROUND(((SUM(BE125:BE399))*I33),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ROUND((SUM(BF125:BF399)),  2)</f>
        <v>0</v>
      </c>
      <c r="G34" s="37"/>
      <c r="H34" s="37"/>
      <c r="I34" s="161">
        <v>0.14999999999999999</v>
      </c>
      <c r="J34" s="160">
        <f>ROUND(((SUM(BF125:BF399))*I34),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ROUND((SUM(BG125:BG399)),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ROUND((SUM(BH125:BH399)),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ROUND((SUM(BI125:BI399)),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neuznatelné náklady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102 - rozšíření Jeřábové před č.p. 1352,1353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J126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J127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J214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107</v>
      </c>
      <c r="E100" s="202"/>
      <c r="F100" s="202"/>
      <c r="G100" s="202"/>
      <c r="H100" s="202"/>
      <c r="I100" s="203"/>
      <c r="J100" s="204">
        <f>J218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J258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109</v>
      </c>
      <c r="E102" s="202"/>
      <c r="F102" s="202"/>
      <c r="G102" s="202"/>
      <c r="H102" s="202"/>
      <c r="I102" s="203"/>
      <c r="J102" s="204">
        <f>J295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9"/>
      <c r="C103" s="200"/>
      <c r="D103" s="201" t="s">
        <v>110</v>
      </c>
      <c r="E103" s="202"/>
      <c r="F103" s="202"/>
      <c r="G103" s="202"/>
      <c r="H103" s="202"/>
      <c r="I103" s="203"/>
      <c r="J103" s="204">
        <f>J379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111</v>
      </c>
      <c r="E104" s="202"/>
      <c r="F104" s="202"/>
      <c r="G104" s="202"/>
      <c r="H104" s="202"/>
      <c r="I104" s="203"/>
      <c r="J104" s="204">
        <f>J382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112</v>
      </c>
      <c r="E105" s="202"/>
      <c r="F105" s="202"/>
      <c r="G105" s="202"/>
      <c r="H105" s="202"/>
      <c r="I105" s="203"/>
      <c r="J105" s="204">
        <f>J387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3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2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5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113</v>
      </c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6" t="str">
        <f>E7</f>
        <v>Dobříš-úprava komunikací na sídl. Větrník neuznatelné náklady</v>
      </c>
      <c r="F115" s="31"/>
      <c r="G115" s="31"/>
      <c r="H115" s="31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102 - rozšíření Jeřábové před č.p. 1352,1353</v>
      </c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146" t="s">
        <v>22</v>
      </c>
      <c r="J119" s="78" t="str">
        <f>IF(J12="","",J12)</f>
        <v>13. 12. 2018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3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 xml:space="preserve"> </v>
      </c>
      <c r="G121" s="39"/>
      <c r="H121" s="39"/>
      <c r="I121" s="146" t="s">
        <v>29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IF(E18="","",E18)</f>
        <v>Vyplň údaj</v>
      </c>
      <c r="G122" s="39"/>
      <c r="H122" s="39"/>
      <c r="I122" s="146" t="s">
        <v>31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3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6"/>
      <c r="B124" s="207"/>
      <c r="C124" s="208" t="s">
        <v>114</v>
      </c>
      <c r="D124" s="209" t="s">
        <v>58</v>
      </c>
      <c r="E124" s="209" t="s">
        <v>54</v>
      </c>
      <c r="F124" s="209" t="s">
        <v>55</v>
      </c>
      <c r="G124" s="209" t="s">
        <v>115</v>
      </c>
      <c r="H124" s="209" t="s">
        <v>116</v>
      </c>
      <c r="I124" s="210" t="s">
        <v>117</v>
      </c>
      <c r="J124" s="211" t="s">
        <v>101</v>
      </c>
      <c r="K124" s="212" t="s">
        <v>118</v>
      </c>
      <c r="L124" s="213"/>
      <c r="M124" s="99" t="s">
        <v>1</v>
      </c>
      <c r="N124" s="100" t="s">
        <v>37</v>
      </c>
      <c r="O124" s="100" t="s">
        <v>119</v>
      </c>
      <c r="P124" s="100" t="s">
        <v>120</v>
      </c>
      <c r="Q124" s="100" t="s">
        <v>121</v>
      </c>
      <c r="R124" s="100" t="s">
        <v>122</v>
      </c>
      <c r="S124" s="100" t="s">
        <v>123</v>
      </c>
      <c r="T124" s="101" t="s">
        <v>124</v>
      </c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</row>
    <row r="125" s="2" customFormat="1" ht="22.8" customHeight="1">
      <c r="A125" s="37"/>
      <c r="B125" s="38"/>
      <c r="C125" s="106" t="s">
        <v>125</v>
      </c>
      <c r="D125" s="39"/>
      <c r="E125" s="39"/>
      <c r="F125" s="39"/>
      <c r="G125" s="39"/>
      <c r="H125" s="39"/>
      <c r="I125" s="143"/>
      <c r="J125" s="214">
        <f>BK125</f>
        <v>0</v>
      </c>
      <c r="K125" s="39"/>
      <c r="L125" s="43"/>
      <c r="M125" s="102"/>
      <c r="N125" s="215"/>
      <c r="O125" s="103"/>
      <c r="P125" s="216">
        <f>P126</f>
        <v>0</v>
      </c>
      <c r="Q125" s="103"/>
      <c r="R125" s="216">
        <f>R126</f>
        <v>106.34594289999998</v>
      </c>
      <c r="S125" s="103"/>
      <c r="T125" s="217">
        <f>T126</f>
        <v>145.86619999999999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72</v>
      </c>
      <c r="AU125" s="16" t="s">
        <v>103</v>
      </c>
      <c r="BK125" s="218">
        <f>BK126</f>
        <v>0</v>
      </c>
    </row>
    <row r="126" s="12" customFormat="1" ht="25.92" customHeight="1">
      <c r="A126" s="12"/>
      <c r="B126" s="219"/>
      <c r="C126" s="220"/>
      <c r="D126" s="221" t="s">
        <v>72</v>
      </c>
      <c r="E126" s="222" t="s">
        <v>126</v>
      </c>
      <c r="F126" s="222" t="s">
        <v>127</v>
      </c>
      <c r="G126" s="220"/>
      <c r="H126" s="220"/>
      <c r="I126" s="223"/>
      <c r="J126" s="224">
        <f>BK126</f>
        <v>0</v>
      </c>
      <c r="K126" s="220"/>
      <c r="L126" s="225"/>
      <c r="M126" s="226"/>
      <c r="N126" s="227"/>
      <c r="O126" s="227"/>
      <c r="P126" s="228">
        <f>P127+P214+P218+P258+P295+P382+P387</f>
        <v>0</v>
      </c>
      <c r="Q126" s="227"/>
      <c r="R126" s="228">
        <f>R127+R214+R218+R258+R295+R382+R387</f>
        <v>106.34594289999998</v>
      </c>
      <c r="S126" s="227"/>
      <c r="T126" s="229">
        <f>T127+T214+T218+T258+T295+T382+T387</f>
        <v>145.86619999999999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73</v>
      </c>
      <c r="AY126" s="230" t="s">
        <v>128</v>
      </c>
      <c r="BK126" s="232">
        <f>BK127+BK214+BK218+BK258+BK295+BK382+BK387</f>
        <v>0</v>
      </c>
    </row>
    <row r="127" s="12" customFormat="1" ht="22.8" customHeight="1">
      <c r="A127" s="12"/>
      <c r="B127" s="219"/>
      <c r="C127" s="220"/>
      <c r="D127" s="221" t="s">
        <v>72</v>
      </c>
      <c r="E127" s="233" t="s">
        <v>81</v>
      </c>
      <c r="F127" s="233" t="s">
        <v>129</v>
      </c>
      <c r="G127" s="220"/>
      <c r="H127" s="220"/>
      <c r="I127" s="223"/>
      <c r="J127" s="234">
        <f>BK127</f>
        <v>0</v>
      </c>
      <c r="K127" s="220"/>
      <c r="L127" s="225"/>
      <c r="M127" s="226"/>
      <c r="N127" s="227"/>
      <c r="O127" s="227"/>
      <c r="P127" s="228">
        <f>SUM(P128:P213)</f>
        <v>0</v>
      </c>
      <c r="Q127" s="227"/>
      <c r="R127" s="228">
        <f>SUM(R128:R213)</f>
        <v>10.79241</v>
      </c>
      <c r="S127" s="227"/>
      <c r="T127" s="229">
        <f>SUM(T128:T213)</f>
        <v>140.892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81</v>
      </c>
      <c r="AT127" s="231" t="s">
        <v>72</v>
      </c>
      <c r="AU127" s="231" t="s">
        <v>81</v>
      </c>
      <c r="AY127" s="230" t="s">
        <v>128</v>
      </c>
      <c r="BK127" s="232">
        <f>SUM(BK128:BK213)</f>
        <v>0</v>
      </c>
    </row>
    <row r="128" s="2" customFormat="1" ht="21.75" customHeight="1">
      <c r="A128" s="37"/>
      <c r="B128" s="38"/>
      <c r="C128" s="235" t="s">
        <v>81</v>
      </c>
      <c r="D128" s="235" t="s">
        <v>130</v>
      </c>
      <c r="E128" s="236" t="s">
        <v>656</v>
      </c>
      <c r="F128" s="237" t="s">
        <v>657</v>
      </c>
      <c r="G128" s="238" t="s">
        <v>133</v>
      </c>
      <c r="H128" s="239">
        <v>55.5</v>
      </c>
      <c r="I128" s="240"/>
      <c r="J128" s="241">
        <f>ROUND(I128*H128,2)</f>
        <v>0</v>
      </c>
      <c r="K128" s="242"/>
      <c r="L128" s="43"/>
      <c r="M128" s="243" t="s">
        <v>1</v>
      </c>
      <c r="N128" s="244" t="s">
        <v>38</v>
      </c>
      <c r="O128" s="90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7" t="s">
        <v>134</v>
      </c>
      <c r="AT128" s="247" t="s">
        <v>130</v>
      </c>
      <c r="AU128" s="247" t="s">
        <v>83</v>
      </c>
      <c r="AY128" s="16" t="s">
        <v>128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6" t="s">
        <v>81</v>
      </c>
      <c r="BK128" s="248">
        <f>ROUND(I128*H128,2)</f>
        <v>0</v>
      </c>
      <c r="BL128" s="16" t="s">
        <v>134</v>
      </c>
      <c r="BM128" s="247" t="s">
        <v>658</v>
      </c>
    </row>
    <row r="129" s="2" customFormat="1">
      <c r="A129" s="37"/>
      <c r="B129" s="38"/>
      <c r="C129" s="39"/>
      <c r="D129" s="249" t="s">
        <v>136</v>
      </c>
      <c r="E129" s="39"/>
      <c r="F129" s="250" t="s">
        <v>659</v>
      </c>
      <c r="G129" s="39"/>
      <c r="H129" s="39"/>
      <c r="I129" s="143"/>
      <c r="J129" s="39"/>
      <c r="K129" s="39"/>
      <c r="L129" s="43"/>
      <c r="M129" s="251"/>
      <c r="N129" s="252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136</v>
      </c>
      <c r="AU129" s="16" t="s">
        <v>83</v>
      </c>
    </row>
    <row r="130" s="14" customFormat="1">
      <c r="A130" s="14"/>
      <c r="B130" s="264"/>
      <c r="C130" s="265"/>
      <c r="D130" s="249" t="s">
        <v>138</v>
      </c>
      <c r="E130" s="266" t="s">
        <v>1</v>
      </c>
      <c r="F130" s="267" t="s">
        <v>660</v>
      </c>
      <c r="G130" s="265"/>
      <c r="H130" s="268">
        <v>55.5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4" t="s">
        <v>138</v>
      </c>
      <c r="AU130" s="274" t="s">
        <v>83</v>
      </c>
      <c r="AV130" s="14" t="s">
        <v>83</v>
      </c>
      <c r="AW130" s="14" t="s">
        <v>30</v>
      </c>
      <c r="AX130" s="14" t="s">
        <v>73</v>
      </c>
      <c r="AY130" s="274" t="s">
        <v>128</v>
      </c>
    </row>
    <row r="131" s="2" customFormat="1" ht="21.75" customHeight="1">
      <c r="A131" s="37"/>
      <c r="B131" s="38"/>
      <c r="C131" s="235" t="s">
        <v>83</v>
      </c>
      <c r="D131" s="235" t="s">
        <v>130</v>
      </c>
      <c r="E131" s="236" t="s">
        <v>661</v>
      </c>
      <c r="F131" s="237" t="s">
        <v>662</v>
      </c>
      <c r="G131" s="238" t="s">
        <v>133</v>
      </c>
      <c r="H131" s="239">
        <v>55.5</v>
      </c>
      <c r="I131" s="240"/>
      <c r="J131" s="241">
        <f>ROUND(I131*H131,2)</f>
        <v>0</v>
      </c>
      <c r="K131" s="242"/>
      <c r="L131" s="43"/>
      <c r="M131" s="243" t="s">
        <v>1</v>
      </c>
      <c r="N131" s="244" t="s">
        <v>38</v>
      </c>
      <c r="O131" s="90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7" t="s">
        <v>134</v>
      </c>
      <c r="AT131" s="247" t="s">
        <v>130</v>
      </c>
      <c r="AU131" s="247" t="s">
        <v>83</v>
      </c>
      <c r="AY131" s="16" t="s">
        <v>128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6" t="s">
        <v>81</v>
      </c>
      <c r="BK131" s="248">
        <f>ROUND(I131*H131,2)</f>
        <v>0</v>
      </c>
      <c r="BL131" s="16" t="s">
        <v>134</v>
      </c>
      <c r="BM131" s="247" t="s">
        <v>663</v>
      </c>
    </row>
    <row r="132" s="2" customFormat="1">
      <c r="A132" s="37"/>
      <c r="B132" s="38"/>
      <c r="C132" s="39"/>
      <c r="D132" s="249" t="s">
        <v>136</v>
      </c>
      <c r="E132" s="39"/>
      <c r="F132" s="250" t="s">
        <v>664</v>
      </c>
      <c r="G132" s="39"/>
      <c r="H132" s="39"/>
      <c r="I132" s="143"/>
      <c r="J132" s="39"/>
      <c r="K132" s="39"/>
      <c r="L132" s="43"/>
      <c r="M132" s="251"/>
      <c r="N132" s="25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136</v>
      </c>
      <c r="AU132" s="16" t="s">
        <v>83</v>
      </c>
    </row>
    <row r="133" s="2" customFormat="1" ht="16.5" customHeight="1">
      <c r="A133" s="37"/>
      <c r="B133" s="38"/>
      <c r="C133" s="235" t="s">
        <v>146</v>
      </c>
      <c r="D133" s="235" t="s">
        <v>130</v>
      </c>
      <c r="E133" s="236" t="s">
        <v>665</v>
      </c>
      <c r="F133" s="237" t="s">
        <v>666</v>
      </c>
      <c r="G133" s="238" t="s">
        <v>133</v>
      </c>
      <c r="H133" s="239">
        <v>55.5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0.00018000000000000001</v>
      </c>
      <c r="R133" s="245">
        <f>Q133*H133</f>
        <v>0.0099900000000000006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134</v>
      </c>
      <c r="AT133" s="247" t="s">
        <v>130</v>
      </c>
      <c r="AU133" s="247" t="s">
        <v>83</v>
      </c>
      <c r="AY133" s="16" t="s">
        <v>128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134</v>
      </c>
      <c r="BM133" s="247" t="s">
        <v>667</v>
      </c>
    </row>
    <row r="134" s="2" customFormat="1">
      <c r="A134" s="37"/>
      <c r="B134" s="38"/>
      <c r="C134" s="39"/>
      <c r="D134" s="249" t="s">
        <v>136</v>
      </c>
      <c r="E134" s="39"/>
      <c r="F134" s="250" t="s">
        <v>668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83</v>
      </c>
    </row>
    <row r="135" s="2" customFormat="1" ht="21.75" customHeight="1">
      <c r="A135" s="37"/>
      <c r="B135" s="38"/>
      <c r="C135" s="235" t="s">
        <v>134</v>
      </c>
      <c r="D135" s="235" t="s">
        <v>130</v>
      </c>
      <c r="E135" s="236" t="s">
        <v>669</v>
      </c>
      <c r="F135" s="237" t="s">
        <v>670</v>
      </c>
      <c r="G135" s="238" t="s">
        <v>133</v>
      </c>
      <c r="H135" s="239">
        <v>0</v>
      </c>
      <c r="I135" s="240"/>
      <c r="J135" s="241">
        <f>ROUND(I135*H135,2)</f>
        <v>0</v>
      </c>
      <c r="K135" s="242"/>
      <c r="L135" s="43"/>
      <c r="M135" s="243" t="s">
        <v>1</v>
      </c>
      <c r="N135" s="244" t="s">
        <v>38</v>
      </c>
      <c r="O135" s="90"/>
      <c r="P135" s="245">
        <f>O135*H135</f>
        <v>0</v>
      </c>
      <c r="Q135" s="245">
        <v>0</v>
      </c>
      <c r="R135" s="245">
        <f>Q135*H135</f>
        <v>0</v>
      </c>
      <c r="S135" s="245">
        <v>0.26000000000000001</v>
      </c>
      <c r="T135" s="24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7" t="s">
        <v>134</v>
      </c>
      <c r="AT135" s="247" t="s">
        <v>130</v>
      </c>
      <c r="AU135" s="247" t="s">
        <v>83</v>
      </c>
      <c r="AY135" s="16" t="s">
        <v>128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6" t="s">
        <v>81</v>
      </c>
      <c r="BK135" s="248">
        <f>ROUND(I135*H135,2)</f>
        <v>0</v>
      </c>
      <c r="BL135" s="16" t="s">
        <v>134</v>
      </c>
      <c r="BM135" s="247" t="s">
        <v>671</v>
      </c>
    </row>
    <row r="136" s="2" customFormat="1">
      <c r="A136" s="37"/>
      <c r="B136" s="38"/>
      <c r="C136" s="39"/>
      <c r="D136" s="249" t="s">
        <v>136</v>
      </c>
      <c r="E136" s="39"/>
      <c r="F136" s="250" t="s">
        <v>672</v>
      </c>
      <c r="G136" s="39"/>
      <c r="H136" s="39"/>
      <c r="I136" s="143"/>
      <c r="J136" s="39"/>
      <c r="K136" s="39"/>
      <c r="L136" s="43"/>
      <c r="M136" s="251"/>
      <c r="N136" s="25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83</v>
      </c>
    </row>
    <row r="137" s="13" customFormat="1">
      <c r="A137" s="13"/>
      <c r="B137" s="253"/>
      <c r="C137" s="254"/>
      <c r="D137" s="249" t="s">
        <v>138</v>
      </c>
      <c r="E137" s="255" t="s">
        <v>1</v>
      </c>
      <c r="F137" s="256" t="s">
        <v>139</v>
      </c>
      <c r="G137" s="254"/>
      <c r="H137" s="257">
        <v>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138</v>
      </c>
      <c r="AU137" s="263" t="s">
        <v>83</v>
      </c>
      <c r="AV137" s="13" t="s">
        <v>134</v>
      </c>
      <c r="AW137" s="13" t="s">
        <v>30</v>
      </c>
      <c r="AX137" s="13" t="s">
        <v>81</v>
      </c>
      <c r="AY137" s="263" t="s">
        <v>128</v>
      </c>
    </row>
    <row r="138" s="2" customFormat="1" ht="21.75" customHeight="1">
      <c r="A138" s="37"/>
      <c r="B138" s="38"/>
      <c r="C138" s="235" t="s">
        <v>156</v>
      </c>
      <c r="D138" s="235" t="s">
        <v>130</v>
      </c>
      <c r="E138" s="236" t="s">
        <v>131</v>
      </c>
      <c r="F138" s="237" t="s">
        <v>132</v>
      </c>
      <c r="G138" s="238" t="s">
        <v>133</v>
      </c>
      <c r="H138" s="239">
        <v>0</v>
      </c>
      <c r="I138" s="240"/>
      <c r="J138" s="241">
        <f>ROUND(I138*H138,2)</f>
        <v>0</v>
      </c>
      <c r="K138" s="242"/>
      <c r="L138" s="43"/>
      <c r="M138" s="243" t="s">
        <v>1</v>
      </c>
      <c r="N138" s="244" t="s">
        <v>38</v>
      </c>
      <c r="O138" s="90"/>
      <c r="P138" s="245">
        <f>O138*H138</f>
        <v>0</v>
      </c>
      <c r="Q138" s="245">
        <v>0</v>
      </c>
      <c r="R138" s="245">
        <f>Q138*H138</f>
        <v>0</v>
      </c>
      <c r="S138" s="245">
        <v>0.17000000000000001</v>
      </c>
      <c r="T138" s="24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7" t="s">
        <v>134</v>
      </c>
      <c r="AT138" s="247" t="s">
        <v>130</v>
      </c>
      <c r="AU138" s="247" t="s">
        <v>83</v>
      </c>
      <c r="AY138" s="16" t="s">
        <v>128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6" t="s">
        <v>81</v>
      </c>
      <c r="BK138" s="248">
        <f>ROUND(I138*H138,2)</f>
        <v>0</v>
      </c>
      <c r="BL138" s="16" t="s">
        <v>134</v>
      </c>
      <c r="BM138" s="247" t="s">
        <v>673</v>
      </c>
    </row>
    <row r="139" s="2" customFormat="1">
      <c r="A139" s="37"/>
      <c r="B139" s="38"/>
      <c r="C139" s="39"/>
      <c r="D139" s="249" t="s">
        <v>136</v>
      </c>
      <c r="E139" s="39"/>
      <c r="F139" s="250" t="s">
        <v>137</v>
      </c>
      <c r="G139" s="39"/>
      <c r="H139" s="39"/>
      <c r="I139" s="143"/>
      <c r="J139" s="39"/>
      <c r="K139" s="39"/>
      <c r="L139" s="43"/>
      <c r="M139" s="251"/>
      <c r="N139" s="25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83</v>
      </c>
    </row>
    <row r="140" s="13" customFormat="1">
      <c r="A140" s="13"/>
      <c r="B140" s="253"/>
      <c r="C140" s="254"/>
      <c r="D140" s="249" t="s">
        <v>138</v>
      </c>
      <c r="E140" s="255" t="s">
        <v>1</v>
      </c>
      <c r="F140" s="256" t="s">
        <v>139</v>
      </c>
      <c r="G140" s="254"/>
      <c r="H140" s="257">
        <v>0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3" t="s">
        <v>138</v>
      </c>
      <c r="AU140" s="263" t="s">
        <v>83</v>
      </c>
      <c r="AV140" s="13" t="s">
        <v>134</v>
      </c>
      <c r="AW140" s="13" t="s">
        <v>4</v>
      </c>
      <c r="AX140" s="13" t="s">
        <v>81</v>
      </c>
      <c r="AY140" s="263" t="s">
        <v>128</v>
      </c>
    </row>
    <row r="141" s="2" customFormat="1" ht="21.75" customHeight="1">
      <c r="A141" s="37"/>
      <c r="B141" s="38"/>
      <c r="C141" s="235" t="s">
        <v>164</v>
      </c>
      <c r="D141" s="235" t="s">
        <v>130</v>
      </c>
      <c r="E141" s="236" t="s">
        <v>140</v>
      </c>
      <c r="F141" s="237" t="s">
        <v>141</v>
      </c>
      <c r="G141" s="238" t="s">
        <v>133</v>
      </c>
      <c r="H141" s="239">
        <v>138</v>
      </c>
      <c r="I141" s="240"/>
      <c r="J141" s="241">
        <f>ROUND(I141*H141,2)</f>
        <v>0</v>
      </c>
      <c r="K141" s="242"/>
      <c r="L141" s="43"/>
      <c r="M141" s="243" t="s">
        <v>1</v>
      </c>
      <c r="N141" s="244" t="s">
        <v>38</v>
      </c>
      <c r="O141" s="90"/>
      <c r="P141" s="245">
        <f>O141*H141</f>
        <v>0</v>
      </c>
      <c r="Q141" s="245">
        <v>0</v>
      </c>
      <c r="R141" s="245">
        <f>Q141*H141</f>
        <v>0</v>
      </c>
      <c r="S141" s="245">
        <v>0.28999999999999998</v>
      </c>
      <c r="T141" s="246">
        <f>S141*H141</f>
        <v>40.019999999999996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7" t="s">
        <v>134</v>
      </c>
      <c r="AT141" s="247" t="s">
        <v>130</v>
      </c>
      <c r="AU141" s="247" t="s">
        <v>83</v>
      </c>
      <c r="AY141" s="16" t="s">
        <v>128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6" t="s">
        <v>81</v>
      </c>
      <c r="BK141" s="248">
        <f>ROUND(I141*H141,2)</f>
        <v>0</v>
      </c>
      <c r="BL141" s="16" t="s">
        <v>134</v>
      </c>
      <c r="BM141" s="247" t="s">
        <v>674</v>
      </c>
    </row>
    <row r="142" s="2" customFormat="1">
      <c r="A142" s="37"/>
      <c r="B142" s="38"/>
      <c r="C142" s="39"/>
      <c r="D142" s="249" t="s">
        <v>136</v>
      </c>
      <c r="E142" s="39"/>
      <c r="F142" s="250" t="s">
        <v>143</v>
      </c>
      <c r="G142" s="39"/>
      <c r="H142" s="39"/>
      <c r="I142" s="143"/>
      <c r="J142" s="39"/>
      <c r="K142" s="39"/>
      <c r="L142" s="43"/>
      <c r="M142" s="251"/>
      <c r="N142" s="25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136</v>
      </c>
      <c r="AU142" s="16" t="s">
        <v>83</v>
      </c>
    </row>
    <row r="143" s="14" customFormat="1">
      <c r="A143" s="14"/>
      <c r="B143" s="264"/>
      <c r="C143" s="265"/>
      <c r="D143" s="249" t="s">
        <v>138</v>
      </c>
      <c r="E143" s="266" t="s">
        <v>1</v>
      </c>
      <c r="F143" s="267" t="s">
        <v>675</v>
      </c>
      <c r="G143" s="265"/>
      <c r="H143" s="268">
        <v>35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4" t="s">
        <v>138</v>
      </c>
      <c r="AU143" s="274" t="s">
        <v>83</v>
      </c>
      <c r="AV143" s="14" t="s">
        <v>83</v>
      </c>
      <c r="AW143" s="14" t="s">
        <v>30</v>
      </c>
      <c r="AX143" s="14" t="s">
        <v>73</v>
      </c>
      <c r="AY143" s="274" t="s">
        <v>128</v>
      </c>
    </row>
    <row r="144" s="14" customFormat="1">
      <c r="A144" s="14"/>
      <c r="B144" s="264"/>
      <c r="C144" s="265"/>
      <c r="D144" s="249" t="s">
        <v>138</v>
      </c>
      <c r="E144" s="266" t="s">
        <v>1</v>
      </c>
      <c r="F144" s="267" t="s">
        <v>676</v>
      </c>
      <c r="G144" s="265"/>
      <c r="H144" s="268">
        <v>103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4" t="s">
        <v>138</v>
      </c>
      <c r="AU144" s="274" t="s">
        <v>83</v>
      </c>
      <c r="AV144" s="14" t="s">
        <v>83</v>
      </c>
      <c r="AW144" s="14" t="s">
        <v>30</v>
      </c>
      <c r="AX144" s="14" t="s">
        <v>73</v>
      </c>
      <c r="AY144" s="274" t="s">
        <v>128</v>
      </c>
    </row>
    <row r="145" s="2" customFormat="1" ht="21.75" customHeight="1">
      <c r="A145" s="37"/>
      <c r="B145" s="38"/>
      <c r="C145" s="235" t="s">
        <v>170</v>
      </c>
      <c r="D145" s="235" t="s">
        <v>130</v>
      </c>
      <c r="E145" s="236" t="s">
        <v>677</v>
      </c>
      <c r="F145" s="237" t="s">
        <v>678</v>
      </c>
      <c r="G145" s="238" t="s">
        <v>133</v>
      </c>
      <c r="H145" s="239">
        <v>0</v>
      </c>
      <c r="I145" s="240"/>
      <c r="J145" s="241">
        <f>ROUND(I145*H145,2)</f>
        <v>0</v>
      </c>
      <c r="K145" s="242"/>
      <c r="L145" s="43"/>
      <c r="M145" s="243" t="s">
        <v>1</v>
      </c>
      <c r="N145" s="244" t="s">
        <v>38</v>
      </c>
      <c r="O145" s="90"/>
      <c r="P145" s="245">
        <f>O145*H145</f>
        <v>0</v>
      </c>
      <c r="Q145" s="245">
        <v>0</v>
      </c>
      <c r="R145" s="245">
        <f>Q145*H145</f>
        <v>0</v>
      </c>
      <c r="S145" s="245">
        <v>0.098000000000000004</v>
      </c>
      <c r="T145" s="24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7" t="s">
        <v>134</v>
      </c>
      <c r="AT145" s="247" t="s">
        <v>130</v>
      </c>
      <c r="AU145" s="247" t="s">
        <v>83</v>
      </c>
      <c r="AY145" s="16" t="s">
        <v>128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6" t="s">
        <v>81</v>
      </c>
      <c r="BK145" s="248">
        <f>ROUND(I145*H145,2)</f>
        <v>0</v>
      </c>
      <c r="BL145" s="16" t="s">
        <v>134</v>
      </c>
      <c r="BM145" s="247" t="s">
        <v>679</v>
      </c>
    </row>
    <row r="146" s="2" customFormat="1">
      <c r="A146" s="37"/>
      <c r="B146" s="38"/>
      <c r="C146" s="39"/>
      <c r="D146" s="249" t="s">
        <v>136</v>
      </c>
      <c r="E146" s="39"/>
      <c r="F146" s="250" t="s">
        <v>680</v>
      </c>
      <c r="G146" s="39"/>
      <c r="H146" s="39"/>
      <c r="I146" s="143"/>
      <c r="J146" s="39"/>
      <c r="K146" s="39"/>
      <c r="L146" s="43"/>
      <c r="M146" s="251"/>
      <c r="N146" s="25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83</v>
      </c>
    </row>
    <row r="147" s="2" customFormat="1" ht="21.75" customHeight="1">
      <c r="A147" s="37"/>
      <c r="B147" s="38"/>
      <c r="C147" s="235" t="s">
        <v>175</v>
      </c>
      <c r="D147" s="235" t="s">
        <v>130</v>
      </c>
      <c r="E147" s="236" t="s">
        <v>681</v>
      </c>
      <c r="F147" s="237" t="s">
        <v>682</v>
      </c>
      <c r="G147" s="238" t="s">
        <v>133</v>
      </c>
      <c r="H147" s="239">
        <v>362</v>
      </c>
      <c r="I147" s="240"/>
      <c r="J147" s="241">
        <f>ROUND(I147*H147,2)</f>
        <v>0</v>
      </c>
      <c r="K147" s="242"/>
      <c r="L147" s="43"/>
      <c r="M147" s="243" t="s">
        <v>1</v>
      </c>
      <c r="N147" s="244" t="s">
        <v>38</v>
      </c>
      <c r="O147" s="90"/>
      <c r="P147" s="245">
        <f>O147*H147</f>
        <v>0</v>
      </c>
      <c r="Q147" s="245">
        <v>0.00012</v>
      </c>
      <c r="R147" s="245">
        <f>Q147*H147</f>
        <v>0.043439999999999999</v>
      </c>
      <c r="S147" s="245">
        <v>0.25600000000000001</v>
      </c>
      <c r="T147" s="246">
        <f>S147*H147</f>
        <v>92.671999999999997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7" t="s">
        <v>134</v>
      </c>
      <c r="AT147" s="247" t="s">
        <v>130</v>
      </c>
      <c r="AU147" s="247" t="s">
        <v>83</v>
      </c>
      <c r="AY147" s="16" t="s">
        <v>128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6" t="s">
        <v>81</v>
      </c>
      <c r="BK147" s="248">
        <f>ROUND(I147*H147,2)</f>
        <v>0</v>
      </c>
      <c r="BL147" s="16" t="s">
        <v>134</v>
      </c>
      <c r="BM147" s="247" t="s">
        <v>683</v>
      </c>
    </row>
    <row r="148" s="2" customFormat="1">
      <c r="A148" s="37"/>
      <c r="B148" s="38"/>
      <c r="C148" s="39"/>
      <c r="D148" s="249" t="s">
        <v>136</v>
      </c>
      <c r="E148" s="39"/>
      <c r="F148" s="250" t="s">
        <v>684</v>
      </c>
      <c r="G148" s="39"/>
      <c r="H148" s="39"/>
      <c r="I148" s="143"/>
      <c r="J148" s="39"/>
      <c r="K148" s="39"/>
      <c r="L148" s="43"/>
      <c r="M148" s="251"/>
      <c r="N148" s="25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83</v>
      </c>
    </row>
    <row r="149" s="14" customFormat="1">
      <c r="A149" s="14"/>
      <c r="B149" s="264"/>
      <c r="C149" s="265"/>
      <c r="D149" s="249" t="s">
        <v>138</v>
      </c>
      <c r="E149" s="266" t="s">
        <v>1</v>
      </c>
      <c r="F149" s="267" t="s">
        <v>685</v>
      </c>
      <c r="G149" s="265"/>
      <c r="H149" s="268">
        <v>362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138</v>
      </c>
      <c r="AU149" s="274" t="s">
        <v>83</v>
      </c>
      <c r="AV149" s="14" t="s">
        <v>83</v>
      </c>
      <c r="AW149" s="14" t="s">
        <v>30</v>
      </c>
      <c r="AX149" s="14" t="s">
        <v>73</v>
      </c>
      <c r="AY149" s="274" t="s">
        <v>128</v>
      </c>
    </row>
    <row r="150" s="2" customFormat="1" ht="16.5" customHeight="1">
      <c r="A150" s="37"/>
      <c r="B150" s="38"/>
      <c r="C150" s="235" t="s">
        <v>182</v>
      </c>
      <c r="D150" s="235" t="s">
        <v>130</v>
      </c>
      <c r="E150" s="236" t="s">
        <v>157</v>
      </c>
      <c r="F150" s="237" t="s">
        <v>158</v>
      </c>
      <c r="G150" s="238" t="s">
        <v>159</v>
      </c>
      <c r="H150" s="239">
        <v>40</v>
      </c>
      <c r="I150" s="240"/>
      <c r="J150" s="241">
        <f>ROUND(I150*H150,2)</f>
        <v>0</v>
      </c>
      <c r="K150" s="242"/>
      <c r="L150" s="43"/>
      <c r="M150" s="243" t="s">
        <v>1</v>
      </c>
      <c r="N150" s="244" t="s">
        <v>38</v>
      </c>
      <c r="O150" s="90"/>
      <c r="P150" s="245">
        <f>O150*H150</f>
        <v>0</v>
      </c>
      <c r="Q150" s="245">
        <v>0</v>
      </c>
      <c r="R150" s="245">
        <f>Q150*H150</f>
        <v>0</v>
      </c>
      <c r="S150" s="245">
        <v>0.20499999999999999</v>
      </c>
      <c r="T150" s="246">
        <f>S150*H150</f>
        <v>8.1999999999999993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7" t="s">
        <v>134</v>
      </c>
      <c r="AT150" s="247" t="s">
        <v>130</v>
      </c>
      <c r="AU150" s="247" t="s">
        <v>83</v>
      </c>
      <c r="AY150" s="16" t="s">
        <v>128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6" t="s">
        <v>81</v>
      </c>
      <c r="BK150" s="248">
        <f>ROUND(I150*H150,2)</f>
        <v>0</v>
      </c>
      <c r="BL150" s="16" t="s">
        <v>134</v>
      </c>
      <c r="BM150" s="247" t="s">
        <v>686</v>
      </c>
    </row>
    <row r="151" s="2" customFormat="1">
      <c r="A151" s="37"/>
      <c r="B151" s="38"/>
      <c r="C151" s="39"/>
      <c r="D151" s="249" t="s">
        <v>136</v>
      </c>
      <c r="E151" s="39"/>
      <c r="F151" s="250" t="s">
        <v>161</v>
      </c>
      <c r="G151" s="39"/>
      <c r="H151" s="39"/>
      <c r="I151" s="143"/>
      <c r="J151" s="39"/>
      <c r="K151" s="39"/>
      <c r="L151" s="43"/>
      <c r="M151" s="251"/>
      <c r="N151" s="25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83</v>
      </c>
    </row>
    <row r="152" s="14" customFormat="1">
      <c r="A152" s="14"/>
      <c r="B152" s="264"/>
      <c r="C152" s="265"/>
      <c r="D152" s="249" t="s">
        <v>138</v>
      </c>
      <c r="E152" s="266" t="s">
        <v>1</v>
      </c>
      <c r="F152" s="267" t="s">
        <v>687</v>
      </c>
      <c r="G152" s="265"/>
      <c r="H152" s="268">
        <v>40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138</v>
      </c>
      <c r="AU152" s="274" t="s">
        <v>83</v>
      </c>
      <c r="AV152" s="14" t="s">
        <v>83</v>
      </c>
      <c r="AW152" s="14" t="s">
        <v>30</v>
      </c>
      <c r="AX152" s="14" t="s">
        <v>73</v>
      </c>
      <c r="AY152" s="274" t="s">
        <v>128</v>
      </c>
    </row>
    <row r="153" s="2" customFormat="1" ht="16.5" customHeight="1">
      <c r="A153" s="37"/>
      <c r="B153" s="38"/>
      <c r="C153" s="235" t="s">
        <v>187</v>
      </c>
      <c r="D153" s="235" t="s">
        <v>130</v>
      </c>
      <c r="E153" s="236" t="s">
        <v>183</v>
      </c>
      <c r="F153" s="237" t="s">
        <v>184</v>
      </c>
      <c r="G153" s="238" t="s">
        <v>159</v>
      </c>
      <c r="H153" s="239">
        <v>40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38</v>
      </c>
      <c r="O153" s="90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134</v>
      </c>
      <c r="AT153" s="247" t="s">
        <v>130</v>
      </c>
      <c r="AU153" s="247" t="s">
        <v>83</v>
      </c>
      <c r="AY153" s="16" t="s">
        <v>128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81</v>
      </c>
      <c r="BK153" s="248">
        <f>ROUND(I153*H153,2)</f>
        <v>0</v>
      </c>
      <c r="BL153" s="16" t="s">
        <v>134</v>
      </c>
      <c r="BM153" s="247" t="s">
        <v>688</v>
      </c>
    </row>
    <row r="154" s="2" customFormat="1">
      <c r="A154" s="37"/>
      <c r="B154" s="38"/>
      <c r="C154" s="39"/>
      <c r="D154" s="249" t="s">
        <v>136</v>
      </c>
      <c r="E154" s="39"/>
      <c r="F154" s="250" t="s">
        <v>186</v>
      </c>
      <c r="G154" s="39"/>
      <c r="H154" s="39"/>
      <c r="I154" s="143"/>
      <c r="J154" s="39"/>
      <c r="K154" s="39"/>
      <c r="L154" s="43"/>
      <c r="M154" s="251"/>
      <c r="N154" s="25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83</v>
      </c>
    </row>
    <row r="155" s="2" customFormat="1" ht="16.5" customHeight="1">
      <c r="A155" s="37"/>
      <c r="B155" s="38"/>
      <c r="C155" s="235" t="s">
        <v>193</v>
      </c>
      <c r="D155" s="235" t="s">
        <v>130</v>
      </c>
      <c r="E155" s="236" t="s">
        <v>188</v>
      </c>
      <c r="F155" s="237" t="s">
        <v>189</v>
      </c>
      <c r="G155" s="238" t="s">
        <v>178</v>
      </c>
      <c r="H155" s="239">
        <v>3.7000000000000002</v>
      </c>
      <c r="I155" s="240"/>
      <c r="J155" s="241">
        <f>ROUND(I155*H155,2)</f>
        <v>0</v>
      </c>
      <c r="K155" s="242"/>
      <c r="L155" s="43"/>
      <c r="M155" s="243" t="s">
        <v>1</v>
      </c>
      <c r="N155" s="244" t="s">
        <v>38</v>
      </c>
      <c r="O155" s="90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7" t="s">
        <v>134</v>
      </c>
      <c r="AT155" s="247" t="s">
        <v>130</v>
      </c>
      <c r="AU155" s="247" t="s">
        <v>83</v>
      </c>
      <c r="AY155" s="16" t="s">
        <v>128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6" t="s">
        <v>81</v>
      </c>
      <c r="BK155" s="248">
        <f>ROUND(I155*H155,2)</f>
        <v>0</v>
      </c>
      <c r="BL155" s="16" t="s">
        <v>134</v>
      </c>
      <c r="BM155" s="247" t="s">
        <v>689</v>
      </c>
    </row>
    <row r="156" s="2" customFormat="1">
      <c r="A156" s="37"/>
      <c r="B156" s="38"/>
      <c r="C156" s="39"/>
      <c r="D156" s="249" t="s">
        <v>136</v>
      </c>
      <c r="E156" s="39"/>
      <c r="F156" s="250" t="s">
        <v>191</v>
      </c>
      <c r="G156" s="39"/>
      <c r="H156" s="39"/>
      <c r="I156" s="143"/>
      <c r="J156" s="39"/>
      <c r="K156" s="39"/>
      <c r="L156" s="43"/>
      <c r="M156" s="251"/>
      <c r="N156" s="25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83</v>
      </c>
    </row>
    <row r="157" s="14" customFormat="1">
      <c r="A157" s="14"/>
      <c r="B157" s="264"/>
      <c r="C157" s="265"/>
      <c r="D157" s="249" t="s">
        <v>138</v>
      </c>
      <c r="E157" s="266" t="s">
        <v>1</v>
      </c>
      <c r="F157" s="267" t="s">
        <v>690</v>
      </c>
      <c r="G157" s="265"/>
      <c r="H157" s="268">
        <v>3.7000000000000002</v>
      </c>
      <c r="I157" s="269"/>
      <c r="J157" s="265"/>
      <c r="K157" s="265"/>
      <c r="L157" s="270"/>
      <c r="M157" s="271"/>
      <c r="N157" s="272"/>
      <c r="O157" s="272"/>
      <c r="P157" s="272"/>
      <c r="Q157" s="272"/>
      <c r="R157" s="272"/>
      <c r="S157" s="272"/>
      <c r="T157" s="27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4" t="s">
        <v>138</v>
      </c>
      <c r="AU157" s="274" t="s">
        <v>83</v>
      </c>
      <c r="AV157" s="14" t="s">
        <v>83</v>
      </c>
      <c r="AW157" s="14" t="s">
        <v>30</v>
      </c>
      <c r="AX157" s="14" t="s">
        <v>73</v>
      </c>
      <c r="AY157" s="274" t="s">
        <v>128</v>
      </c>
    </row>
    <row r="158" s="2" customFormat="1" ht="21.75" customHeight="1">
      <c r="A158" s="37"/>
      <c r="B158" s="38"/>
      <c r="C158" s="235" t="s">
        <v>200</v>
      </c>
      <c r="D158" s="235" t="s">
        <v>130</v>
      </c>
      <c r="E158" s="236" t="s">
        <v>194</v>
      </c>
      <c r="F158" s="237" t="s">
        <v>195</v>
      </c>
      <c r="G158" s="238" t="s">
        <v>178</v>
      </c>
      <c r="H158" s="239">
        <v>21.308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134</v>
      </c>
      <c r="AT158" s="247" t="s">
        <v>130</v>
      </c>
      <c r="AU158" s="247" t="s">
        <v>83</v>
      </c>
      <c r="AY158" s="16" t="s">
        <v>128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134</v>
      </c>
      <c r="BM158" s="247" t="s">
        <v>691</v>
      </c>
    </row>
    <row r="159" s="2" customFormat="1">
      <c r="A159" s="37"/>
      <c r="B159" s="38"/>
      <c r="C159" s="39"/>
      <c r="D159" s="249" t="s">
        <v>136</v>
      </c>
      <c r="E159" s="39"/>
      <c r="F159" s="250" t="s">
        <v>197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83</v>
      </c>
    </row>
    <row r="160" s="14" customFormat="1">
      <c r="A160" s="14"/>
      <c r="B160" s="264"/>
      <c r="C160" s="265"/>
      <c r="D160" s="249" t="s">
        <v>138</v>
      </c>
      <c r="E160" s="266" t="s">
        <v>1</v>
      </c>
      <c r="F160" s="267" t="s">
        <v>692</v>
      </c>
      <c r="G160" s="265"/>
      <c r="H160" s="268">
        <v>2.4079999999999999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138</v>
      </c>
      <c r="AU160" s="274" t="s">
        <v>83</v>
      </c>
      <c r="AV160" s="14" t="s">
        <v>83</v>
      </c>
      <c r="AW160" s="14" t="s">
        <v>30</v>
      </c>
      <c r="AX160" s="14" t="s">
        <v>73</v>
      </c>
      <c r="AY160" s="274" t="s">
        <v>128</v>
      </c>
    </row>
    <row r="161" s="14" customFormat="1">
      <c r="A161" s="14"/>
      <c r="B161" s="264"/>
      <c r="C161" s="265"/>
      <c r="D161" s="249" t="s">
        <v>138</v>
      </c>
      <c r="E161" s="266" t="s">
        <v>1</v>
      </c>
      <c r="F161" s="267" t="s">
        <v>693</v>
      </c>
      <c r="G161" s="265"/>
      <c r="H161" s="268">
        <v>18.899999999999999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138</v>
      </c>
      <c r="AU161" s="274" t="s">
        <v>83</v>
      </c>
      <c r="AV161" s="14" t="s">
        <v>83</v>
      </c>
      <c r="AW161" s="14" t="s">
        <v>30</v>
      </c>
      <c r="AX161" s="14" t="s">
        <v>73</v>
      </c>
      <c r="AY161" s="274" t="s">
        <v>128</v>
      </c>
    </row>
    <row r="162" s="13" customFormat="1">
      <c r="A162" s="13"/>
      <c r="B162" s="253"/>
      <c r="C162" s="254"/>
      <c r="D162" s="249" t="s">
        <v>138</v>
      </c>
      <c r="E162" s="255" t="s">
        <v>1</v>
      </c>
      <c r="F162" s="256" t="s">
        <v>139</v>
      </c>
      <c r="G162" s="254"/>
      <c r="H162" s="257">
        <v>21.308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3" t="s">
        <v>138</v>
      </c>
      <c r="AU162" s="263" t="s">
        <v>83</v>
      </c>
      <c r="AV162" s="13" t="s">
        <v>134</v>
      </c>
      <c r="AW162" s="13" t="s">
        <v>30</v>
      </c>
      <c r="AX162" s="13" t="s">
        <v>81</v>
      </c>
      <c r="AY162" s="263" t="s">
        <v>128</v>
      </c>
    </row>
    <row r="163" s="2" customFormat="1" ht="21.75" customHeight="1">
      <c r="A163" s="37"/>
      <c r="B163" s="38"/>
      <c r="C163" s="235" t="s">
        <v>207</v>
      </c>
      <c r="D163" s="235" t="s">
        <v>130</v>
      </c>
      <c r="E163" s="236" t="s">
        <v>201</v>
      </c>
      <c r="F163" s="237" t="s">
        <v>202</v>
      </c>
      <c r="G163" s="238" t="s">
        <v>178</v>
      </c>
      <c r="H163" s="239">
        <v>11.26</v>
      </c>
      <c r="I163" s="240"/>
      <c r="J163" s="241">
        <f>ROUND(I163*H163,2)</f>
        <v>0</v>
      </c>
      <c r="K163" s="242"/>
      <c r="L163" s="43"/>
      <c r="M163" s="243" t="s">
        <v>1</v>
      </c>
      <c r="N163" s="244" t="s">
        <v>38</v>
      </c>
      <c r="O163" s="90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7" t="s">
        <v>134</v>
      </c>
      <c r="AT163" s="247" t="s">
        <v>130</v>
      </c>
      <c r="AU163" s="247" t="s">
        <v>83</v>
      </c>
      <c r="AY163" s="16" t="s">
        <v>128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6" t="s">
        <v>81</v>
      </c>
      <c r="BK163" s="248">
        <f>ROUND(I163*H163,2)</f>
        <v>0</v>
      </c>
      <c r="BL163" s="16" t="s">
        <v>134</v>
      </c>
      <c r="BM163" s="247" t="s">
        <v>694</v>
      </c>
    </row>
    <row r="164" s="2" customFormat="1">
      <c r="A164" s="37"/>
      <c r="B164" s="38"/>
      <c r="C164" s="39"/>
      <c r="D164" s="249" t="s">
        <v>136</v>
      </c>
      <c r="E164" s="39"/>
      <c r="F164" s="250" t="s">
        <v>204</v>
      </c>
      <c r="G164" s="39"/>
      <c r="H164" s="39"/>
      <c r="I164" s="143"/>
      <c r="J164" s="39"/>
      <c r="K164" s="39"/>
      <c r="L164" s="43"/>
      <c r="M164" s="251"/>
      <c r="N164" s="25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136</v>
      </c>
      <c r="AU164" s="16" t="s">
        <v>83</v>
      </c>
    </row>
    <row r="165" s="14" customFormat="1">
      <c r="A165" s="14"/>
      <c r="B165" s="264"/>
      <c r="C165" s="265"/>
      <c r="D165" s="249" t="s">
        <v>138</v>
      </c>
      <c r="E165" s="266" t="s">
        <v>1</v>
      </c>
      <c r="F165" s="267" t="s">
        <v>695</v>
      </c>
      <c r="G165" s="265"/>
      <c r="H165" s="268">
        <v>4.96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4" t="s">
        <v>138</v>
      </c>
      <c r="AU165" s="274" t="s">
        <v>83</v>
      </c>
      <c r="AV165" s="14" t="s">
        <v>83</v>
      </c>
      <c r="AW165" s="14" t="s">
        <v>30</v>
      </c>
      <c r="AX165" s="14" t="s">
        <v>73</v>
      </c>
      <c r="AY165" s="274" t="s">
        <v>128</v>
      </c>
    </row>
    <row r="166" s="14" customFormat="1">
      <c r="A166" s="14"/>
      <c r="B166" s="264"/>
      <c r="C166" s="265"/>
      <c r="D166" s="249" t="s">
        <v>138</v>
      </c>
      <c r="E166" s="266" t="s">
        <v>1</v>
      </c>
      <c r="F166" s="267" t="s">
        <v>696</v>
      </c>
      <c r="G166" s="265"/>
      <c r="H166" s="268">
        <v>6.2999999999999998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138</v>
      </c>
      <c r="AU166" s="274" t="s">
        <v>83</v>
      </c>
      <c r="AV166" s="14" t="s">
        <v>83</v>
      </c>
      <c r="AW166" s="14" t="s">
        <v>30</v>
      </c>
      <c r="AX166" s="14" t="s">
        <v>73</v>
      </c>
      <c r="AY166" s="274" t="s">
        <v>128</v>
      </c>
    </row>
    <row r="167" s="13" customFormat="1">
      <c r="A167" s="13"/>
      <c r="B167" s="253"/>
      <c r="C167" s="254"/>
      <c r="D167" s="249" t="s">
        <v>138</v>
      </c>
      <c r="E167" s="255" t="s">
        <v>1</v>
      </c>
      <c r="F167" s="256" t="s">
        <v>139</v>
      </c>
      <c r="G167" s="254"/>
      <c r="H167" s="257">
        <v>11.26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138</v>
      </c>
      <c r="AU167" s="263" t="s">
        <v>83</v>
      </c>
      <c r="AV167" s="13" t="s">
        <v>134</v>
      </c>
      <c r="AW167" s="13" t="s">
        <v>30</v>
      </c>
      <c r="AX167" s="13" t="s">
        <v>81</v>
      </c>
      <c r="AY167" s="263" t="s">
        <v>128</v>
      </c>
    </row>
    <row r="168" s="2" customFormat="1" ht="21.75" customHeight="1">
      <c r="A168" s="37"/>
      <c r="B168" s="38"/>
      <c r="C168" s="235" t="s">
        <v>214</v>
      </c>
      <c r="D168" s="235" t="s">
        <v>130</v>
      </c>
      <c r="E168" s="236" t="s">
        <v>208</v>
      </c>
      <c r="F168" s="237" t="s">
        <v>209</v>
      </c>
      <c r="G168" s="238" t="s">
        <v>178</v>
      </c>
      <c r="H168" s="239">
        <v>28.577999999999999</v>
      </c>
      <c r="I168" s="240"/>
      <c r="J168" s="241">
        <f>ROUND(I168*H168,2)</f>
        <v>0</v>
      </c>
      <c r="K168" s="242"/>
      <c r="L168" s="43"/>
      <c r="M168" s="243" t="s">
        <v>1</v>
      </c>
      <c r="N168" s="244" t="s">
        <v>38</v>
      </c>
      <c r="O168" s="90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7" t="s">
        <v>134</v>
      </c>
      <c r="AT168" s="247" t="s">
        <v>130</v>
      </c>
      <c r="AU168" s="247" t="s">
        <v>83</v>
      </c>
      <c r="AY168" s="16" t="s">
        <v>128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6" t="s">
        <v>81</v>
      </c>
      <c r="BK168" s="248">
        <f>ROUND(I168*H168,2)</f>
        <v>0</v>
      </c>
      <c r="BL168" s="16" t="s">
        <v>134</v>
      </c>
      <c r="BM168" s="247" t="s">
        <v>697</v>
      </c>
    </row>
    <row r="169" s="2" customFormat="1">
      <c r="A169" s="37"/>
      <c r="B169" s="38"/>
      <c r="C169" s="39"/>
      <c r="D169" s="249" t="s">
        <v>136</v>
      </c>
      <c r="E169" s="39"/>
      <c r="F169" s="250" t="s">
        <v>211</v>
      </c>
      <c r="G169" s="39"/>
      <c r="H169" s="39"/>
      <c r="I169" s="143"/>
      <c r="J169" s="39"/>
      <c r="K169" s="39"/>
      <c r="L169" s="43"/>
      <c r="M169" s="251"/>
      <c r="N169" s="252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136</v>
      </c>
      <c r="AU169" s="16" t="s">
        <v>83</v>
      </c>
    </row>
    <row r="170" s="14" customFormat="1">
      <c r="A170" s="14"/>
      <c r="B170" s="264"/>
      <c r="C170" s="265"/>
      <c r="D170" s="249" t="s">
        <v>138</v>
      </c>
      <c r="E170" s="266" t="s">
        <v>1</v>
      </c>
      <c r="F170" s="267" t="s">
        <v>698</v>
      </c>
      <c r="G170" s="265"/>
      <c r="H170" s="268">
        <v>32.567999999999998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138</v>
      </c>
      <c r="AU170" s="274" t="s">
        <v>83</v>
      </c>
      <c r="AV170" s="14" t="s">
        <v>83</v>
      </c>
      <c r="AW170" s="14" t="s">
        <v>30</v>
      </c>
      <c r="AX170" s="14" t="s">
        <v>73</v>
      </c>
      <c r="AY170" s="274" t="s">
        <v>128</v>
      </c>
    </row>
    <row r="171" s="14" customFormat="1">
      <c r="A171" s="14"/>
      <c r="B171" s="264"/>
      <c r="C171" s="265"/>
      <c r="D171" s="249" t="s">
        <v>138</v>
      </c>
      <c r="E171" s="266" t="s">
        <v>1</v>
      </c>
      <c r="F171" s="267" t="s">
        <v>699</v>
      </c>
      <c r="G171" s="265"/>
      <c r="H171" s="268">
        <v>-3.9900000000000002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138</v>
      </c>
      <c r="AU171" s="274" t="s">
        <v>83</v>
      </c>
      <c r="AV171" s="14" t="s">
        <v>83</v>
      </c>
      <c r="AW171" s="14" t="s">
        <v>30</v>
      </c>
      <c r="AX171" s="14" t="s">
        <v>73</v>
      </c>
      <c r="AY171" s="274" t="s">
        <v>128</v>
      </c>
    </row>
    <row r="172" s="13" customFormat="1">
      <c r="A172" s="13"/>
      <c r="B172" s="253"/>
      <c r="C172" s="254"/>
      <c r="D172" s="249" t="s">
        <v>138</v>
      </c>
      <c r="E172" s="255" t="s">
        <v>1</v>
      </c>
      <c r="F172" s="256" t="s">
        <v>139</v>
      </c>
      <c r="G172" s="254"/>
      <c r="H172" s="257">
        <v>28.577999999999996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138</v>
      </c>
      <c r="AU172" s="263" t="s">
        <v>83</v>
      </c>
      <c r="AV172" s="13" t="s">
        <v>134</v>
      </c>
      <c r="AW172" s="13" t="s">
        <v>30</v>
      </c>
      <c r="AX172" s="13" t="s">
        <v>81</v>
      </c>
      <c r="AY172" s="263" t="s">
        <v>128</v>
      </c>
    </row>
    <row r="173" s="2" customFormat="1" ht="16.5" customHeight="1">
      <c r="A173" s="37"/>
      <c r="B173" s="38"/>
      <c r="C173" s="235" t="s">
        <v>8</v>
      </c>
      <c r="D173" s="235" t="s">
        <v>130</v>
      </c>
      <c r="E173" s="236" t="s">
        <v>215</v>
      </c>
      <c r="F173" s="237" t="s">
        <v>216</v>
      </c>
      <c r="G173" s="238" t="s">
        <v>178</v>
      </c>
      <c r="H173" s="239">
        <v>28.577999999999999</v>
      </c>
      <c r="I173" s="240"/>
      <c r="J173" s="241">
        <f>ROUND(I173*H173,2)</f>
        <v>0</v>
      </c>
      <c r="K173" s="242"/>
      <c r="L173" s="43"/>
      <c r="M173" s="243" t="s">
        <v>1</v>
      </c>
      <c r="N173" s="244" t="s">
        <v>38</v>
      </c>
      <c r="O173" s="90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7" t="s">
        <v>134</v>
      </c>
      <c r="AT173" s="247" t="s">
        <v>130</v>
      </c>
      <c r="AU173" s="247" t="s">
        <v>83</v>
      </c>
      <c r="AY173" s="16" t="s">
        <v>128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6" t="s">
        <v>81</v>
      </c>
      <c r="BK173" s="248">
        <f>ROUND(I173*H173,2)</f>
        <v>0</v>
      </c>
      <c r="BL173" s="16" t="s">
        <v>134</v>
      </c>
      <c r="BM173" s="247" t="s">
        <v>700</v>
      </c>
    </row>
    <row r="174" s="2" customFormat="1">
      <c r="A174" s="37"/>
      <c r="B174" s="38"/>
      <c r="C174" s="39"/>
      <c r="D174" s="249" t="s">
        <v>136</v>
      </c>
      <c r="E174" s="39"/>
      <c r="F174" s="250" t="s">
        <v>216</v>
      </c>
      <c r="G174" s="39"/>
      <c r="H174" s="39"/>
      <c r="I174" s="143"/>
      <c r="J174" s="39"/>
      <c r="K174" s="39"/>
      <c r="L174" s="43"/>
      <c r="M174" s="251"/>
      <c r="N174" s="25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83</v>
      </c>
    </row>
    <row r="175" s="2" customFormat="1" ht="21.75" customHeight="1">
      <c r="A175" s="37"/>
      <c r="B175" s="38"/>
      <c r="C175" s="235" t="s">
        <v>224</v>
      </c>
      <c r="D175" s="235" t="s">
        <v>130</v>
      </c>
      <c r="E175" s="236" t="s">
        <v>218</v>
      </c>
      <c r="F175" s="237" t="s">
        <v>219</v>
      </c>
      <c r="G175" s="238" t="s">
        <v>220</v>
      </c>
      <c r="H175" s="239">
        <v>51.439999999999998</v>
      </c>
      <c r="I175" s="240"/>
      <c r="J175" s="241">
        <f>ROUND(I175*H175,2)</f>
        <v>0</v>
      </c>
      <c r="K175" s="242"/>
      <c r="L175" s="43"/>
      <c r="M175" s="243" t="s">
        <v>1</v>
      </c>
      <c r="N175" s="244" t="s">
        <v>38</v>
      </c>
      <c r="O175" s="90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7" t="s">
        <v>134</v>
      </c>
      <c r="AT175" s="247" t="s">
        <v>130</v>
      </c>
      <c r="AU175" s="247" t="s">
        <v>83</v>
      </c>
      <c r="AY175" s="16" t="s">
        <v>128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6" t="s">
        <v>81</v>
      </c>
      <c r="BK175" s="248">
        <f>ROUND(I175*H175,2)</f>
        <v>0</v>
      </c>
      <c r="BL175" s="16" t="s">
        <v>134</v>
      </c>
      <c r="BM175" s="247" t="s">
        <v>701</v>
      </c>
    </row>
    <row r="176" s="2" customFormat="1">
      <c r="A176" s="37"/>
      <c r="B176" s="38"/>
      <c r="C176" s="39"/>
      <c r="D176" s="249" t="s">
        <v>136</v>
      </c>
      <c r="E176" s="39"/>
      <c r="F176" s="250" t="s">
        <v>222</v>
      </c>
      <c r="G176" s="39"/>
      <c r="H176" s="39"/>
      <c r="I176" s="143"/>
      <c r="J176" s="39"/>
      <c r="K176" s="39"/>
      <c r="L176" s="43"/>
      <c r="M176" s="251"/>
      <c r="N176" s="252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136</v>
      </c>
      <c r="AU176" s="16" t="s">
        <v>83</v>
      </c>
    </row>
    <row r="177" s="14" customFormat="1">
      <c r="A177" s="14"/>
      <c r="B177" s="264"/>
      <c r="C177" s="265"/>
      <c r="D177" s="249" t="s">
        <v>138</v>
      </c>
      <c r="E177" s="266" t="s">
        <v>1</v>
      </c>
      <c r="F177" s="267" t="s">
        <v>702</v>
      </c>
      <c r="G177" s="265"/>
      <c r="H177" s="268">
        <v>51.439999999999998</v>
      </c>
      <c r="I177" s="269"/>
      <c r="J177" s="265"/>
      <c r="K177" s="265"/>
      <c r="L177" s="270"/>
      <c r="M177" s="271"/>
      <c r="N177" s="272"/>
      <c r="O177" s="272"/>
      <c r="P177" s="272"/>
      <c r="Q177" s="272"/>
      <c r="R177" s="272"/>
      <c r="S177" s="272"/>
      <c r="T177" s="27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4" t="s">
        <v>138</v>
      </c>
      <c r="AU177" s="274" t="s">
        <v>83</v>
      </c>
      <c r="AV177" s="14" t="s">
        <v>83</v>
      </c>
      <c r="AW177" s="14" t="s">
        <v>30</v>
      </c>
      <c r="AX177" s="14" t="s">
        <v>73</v>
      </c>
      <c r="AY177" s="274" t="s">
        <v>128</v>
      </c>
    </row>
    <row r="178" s="13" customFormat="1">
      <c r="A178" s="13"/>
      <c r="B178" s="253"/>
      <c r="C178" s="254"/>
      <c r="D178" s="249" t="s">
        <v>138</v>
      </c>
      <c r="E178" s="255" t="s">
        <v>1</v>
      </c>
      <c r="F178" s="256" t="s">
        <v>139</v>
      </c>
      <c r="G178" s="254"/>
      <c r="H178" s="257">
        <v>51.439999999999998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3" t="s">
        <v>138</v>
      </c>
      <c r="AU178" s="263" t="s">
        <v>83</v>
      </c>
      <c r="AV178" s="13" t="s">
        <v>134</v>
      </c>
      <c r="AW178" s="13" t="s">
        <v>30</v>
      </c>
      <c r="AX178" s="13" t="s">
        <v>81</v>
      </c>
      <c r="AY178" s="263" t="s">
        <v>128</v>
      </c>
    </row>
    <row r="179" s="2" customFormat="1" ht="21.75" customHeight="1">
      <c r="A179" s="37"/>
      <c r="B179" s="38"/>
      <c r="C179" s="235" t="s">
        <v>230</v>
      </c>
      <c r="D179" s="235" t="s">
        <v>130</v>
      </c>
      <c r="E179" s="236" t="s">
        <v>225</v>
      </c>
      <c r="F179" s="237" t="s">
        <v>226</v>
      </c>
      <c r="G179" s="238" t="s">
        <v>178</v>
      </c>
      <c r="H179" s="239">
        <v>3.9900000000000002</v>
      </c>
      <c r="I179" s="240"/>
      <c r="J179" s="241">
        <f>ROUND(I179*H179,2)</f>
        <v>0</v>
      </c>
      <c r="K179" s="242"/>
      <c r="L179" s="43"/>
      <c r="M179" s="243" t="s">
        <v>1</v>
      </c>
      <c r="N179" s="244" t="s">
        <v>38</v>
      </c>
      <c r="O179" s="90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7" t="s">
        <v>134</v>
      </c>
      <c r="AT179" s="247" t="s">
        <v>130</v>
      </c>
      <c r="AU179" s="247" t="s">
        <v>83</v>
      </c>
      <c r="AY179" s="16" t="s">
        <v>128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6" t="s">
        <v>81</v>
      </c>
      <c r="BK179" s="248">
        <f>ROUND(I179*H179,2)</f>
        <v>0</v>
      </c>
      <c r="BL179" s="16" t="s">
        <v>134</v>
      </c>
      <c r="BM179" s="247" t="s">
        <v>703</v>
      </c>
    </row>
    <row r="180" s="2" customFormat="1">
      <c r="A180" s="37"/>
      <c r="B180" s="38"/>
      <c r="C180" s="39"/>
      <c r="D180" s="249" t="s">
        <v>136</v>
      </c>
      <c r="E180" s="39"/>
      <c r="F180" s="250" t="s">
        <v>228</v>
      </c>
      <c r="G180" s="39"/>
      <c r="H180" s="39"/>
      <c r="I180" s="143"/>
      <c r="J180" s="39"/>
      <c r="K180" s="39"/>
      <c r="L180" s="43"/>
      <c r="M180" s="251"/>
      <c r="N180" s="252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83</v>
      </c>
    </row>
    <row r="181" s="14" customFormat="1">
      <c r="A181" s="14"/>
      <c r="B181" s="264"/>
      <c r="C181" s="265"/>
      <c r="D181" s="249" t="s">
        <v>138</v>
      </c>
      <c r="E181" s="266" t="s">
        <v>1</v>
      </c>
      <c r="F181" s="267" t="s">
        <v>696</v>
      </c>
      <c r="G181" s="265"/>
      <c r="H181" s="268">
        <v>6.2999999999999998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4" t="s">
        <v>138</v>
      </c>
      <c r="AU181" s="274" t="s">
        <v>83</v>
      </c>
      <c r="AV181" s="14" t="s">
        <v>83</v>
      </c>
      <c r="AW181" s="14" t="s">
        <v>30</v>
      </c>
      <c r="AX181" s="14" t="s">
        <v>73</v>
      </c>
      <c r="AY181" s="274" t="s">
        <v>128</v>
      </c>
    </row>
    <row r="182" s="14" customFormat="1">
      <c r="A182" s="14"/>
      <c r="B182" s="264"/>
      <c r="C182" s="265"/>
      <c r="D182" s="249" t="s">
        <v>138</v>
      </c>
      <c r="E182" s="266" t="s">
        <v>1</v>
      </c>
      <c r="F182" s="267" t="s">
        <v>704</v>
      </c>
      <c r="G182" s="265"/>
      <c r="H182" s="268">
        <v>-2.3100000000000001</v>
      </c>
      <c r="I182" s="269"/>
      <c r="J182" s="265"/>
      <c r="K182" s="265"/>
      <c r="L182" s="270"/>
      <c r="M182" s="271"/>
      <c r="N182" s="272"/>
      <c r="O182" s="272"/>
      <c r="P182" s="272"/>
      <c r="Q182" s="272"/>
      <c r="R182" s="272"/>
      <c r="S182" s="272"/>
      <c r="T182" s="27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4" t="s">
        <v>138</v>
      </c>
      <c r="AU182" s="274" t="s">
        <v>83</v>
      </c>
      <c r="AV182" s="14" t="s">
        <v>83</v>
      </c>
      <c r="AW182" s="14" t="s">
        <v>30</v>
      </c>
      <c r="AX182" s="14" t="s">
        <v>73</v>
      </c>
      <c r="AY182" s="274" t="s">
        <v>128</v>
      </c>
    </row>
    <row r="183" s="13" customFormat="1">
      <c r="A183" s="13"/>
      <c r="B183" s="253"/>
      <c r="C183" s="254"/>
      <c r="D183" s="249" t="s">
        <v>138</v>
      </c>
      <c r="E183" s="255" t="s">
        <v>1</v>
      </c>
      <c r="F183" s="256" t="s">
        <v>139</v>
      </c>
      <c r="G183" s="254"/>
      <c r="H183" s="257">
        <v>3.9899999999999998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3" t="s">
        <v>138</v>
      </c>
      <c r="AU183" s="263" t="s">
        <v>83</v>
      </c>
      <c r="AV183" s="13" t="s">
        <v>134</v>
      </c>
      <c r="AW183" s="13" t="s">
        <v>30</v>
      </c>
      <c r="AX183" s="13" t="s">
        <v>81</v>
      </c>
      <c r="AY183" s="263" t="s">
        <v>128</v>
      </c>
    </row>
    <row r="184" s="2" customFormat="1" ht="21.75" customHeight="1">
      <c r="A184" s="37"/>
      <c r="B184" s="38"/>
      <c r="C184" s="235" t="s">
        <v>236</v>
      </c>
      <c r="D184" s="235" t="s">
        <v>130</v>
      </c>
      <c r="E184" s="236" t="s">
        <v>237</v>
      </c>
      <c r="F184" s="237" t="s">
        <v>238</v>
      </c>
      <c r="G184" s="238" t="s">
        <v>178</v>
      </c>
      <c r="H184" s="239">
        <v>1.8899999999999999</v>
      </c>
      <c r="I184" s="240"/>
      <c r="J184" s="241">
        <f>ROUND(I184*H184,2)</f>
        <v>0</v>
      </c>
      <c r="K184" s="242"/>
      <c r="L184" s="43"/>
      <c r="M184" s="243" t="s">
        <v>1</v>
      </c>
      <c r="N184" s="244" t="s">
        <v>38</v>
      </c>
      <c r="O184" s="90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7" t="s">
        <v>134</v>
      </c>
      <c r="AT184" s="247" t="s">
        <v>130</v>
      </c>
      <c r="AU184" s="247" t="s">
        <v>83</v>
      </c>
      <c r="AY184" s="16" t="s">
        <v>128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6" t="s">
        <v>81</v>
      </c>
      <c r="BK184" s="248">
        <f>ROUND(I184*H184,2)</f>
        <v>0</v>
      </c>
      <c r="BL184" s="16" t="s">
        <v>134</v>
      </c>
      <c r="BM184" s="247" t="s">
        <v>705</v>
      </c>
    </row>
    <row r="185" s="2" customFormat="1">
      <c r="A185" s="37"/>
      <c r="B185" s="38"/>
      <c r="C185" s="39"/>
      <c r="D185" s="249" t="s">
        <v>136</v>
      </c>
      <c r="E185" s="39"/>
      <c r="F185" s="250" t="s">
        <v>240</v>
      </c>
      <c r="G185" s="39"/>
      <c r="H185" s="39"/>
      <c r="I185" s="143"/>
      <c r="J185" s="39"/>
      <c r="K185" s="39"/>
      <c r="L185" s="43"/>
      <c r="M185" s="251"/>
      <c r="N185" s="25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83</v>
      </c>
    </row>
    <row r="186" s="14" customFormat="1">
      <c r="A186" s="14"/>
      <c r="B186" s="264"/>
      <c r="C186" s="265"/>
      <c r="D186" s="249" t="s">
        <v>138</v>
      </c>
      <c r="E186" s="266" t="s">
        <v>1</v>
      </c>
      <c r="F186" s="267" t="s">
        <v>706</v>
      </c>
      <c r="G186" s="265"/>
      <c r="H186" s="268">
        <v>1.8899999999999999</v>
      </c>
      <c r="I186" s="269"/>
      <c r="J186" s="265"/>
      <c r="K186" s="265"/>
      <c r="L186" s="270"/>
      <c r="M186" s="271"/>
      <c r="N186" s="272"/>
      <c r="O186" s="272"/>
      <c r="P186" s="272"/>
      <c r="Q186" s="272"/>
      <c r="R186" s="272"/>
      <c r="S186" s="272"/>
      <c r="T186" s="27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4" t="s">
        <v>138</v>
      </c>
      <c r="AU186" s="274" t="s">
        <v>83</v>
      </c>
      <c r="AV186" s="14" t="s">
        <v>83</v>
      </c>
      <c r="AW186" s="14" t="s">
        <v>30</v>
      </c>
      <c r="AX186" s="14" t="s">
        <v>73</v>
      </c>
      <c r="AY186" s="274" t="s">
        <v>128</v>
      </c>
    </row>
    <row r="187" s="13" customFormat="1">
      <c r="A187" s="13"/>
      <c r="B187" s="253"/>
      <c r="C187" s="254"/>
      <c r="D187" s="249" t="s">
        <v>138</v>
      </c>
      <c r="E187" s="255" t="s">
        <v>1</v>
      </c>
      <c r="F187" s="256" t="s">
        <v>139</v>
      </c>
      <c r="G187" s="254"/>
      <c r="H187" s="257">
        <v>1.8899999999999999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3" t="s">
        <v>138</v>
      </c>
      <c r="AU187" s="263" t="s">
        <v>83</v>
      </c>
      <c r="AV187" s="13" t="s">
        <v>134</v>
      </c>
      <c r="AW187" s="13" t="s">
        <v>30</v>
      </c>
      <c r="AX187" s="13" t="s">
        <v>81</v>
      </c>
      <c r="AY187" s="263" t="s">
        <v>128</v>
      </c>
    </row>
    <row r="188" s="2" customFormat="1" ht="16.5" customHeight="1">
      <c r="A188" s="37"/>
      <c r="B188" s="38"/>
      <c r="C188" s="275" t="s">
        <v>242</v>
      </c>
      <c r="D188" s="275" t="s">
        <v>243</v>
      </c>
      <c r="E188" s="276" t="s">
        <v>244</v>
      </c>
      <c r="F188" s="277" t="s">
        <v>245</v>
      </c>
      <c r="G188" s="278" t="s">
        <v>220</v>
      </c>
      <c r="H188" s="279">
        <v>3.5910000000000002</v>
      </c>
      <c r="I188" s="280"/>
      <c r="J188" s="281">
        <f>ROUND(I188*H188,2)</f>
        <v>0</v>
      </c>
      <c r="K188" s="282"/>
      <c r="L188" s="283"/>
      <c r="M188" s="284" t="s">
        <v>1</v>
      </c>
      <c r="N188" s="285" t="s">
        <v>38</v>
      </c>
      <c r="O188" s="90"/>
      <c r="P188" s="245">
        <f>O188*H188</f>
        <v>0</v>
      </c>
      <c r="Q188" s="245">
        <v>1</v>
      </c>
      <c r="R188" s="245">
        <f>Q188*H188</f>
        <v>3.5910000000000002</v>
      </c>
      <c r="S188" s="245">
        <v>0</v>
      </c>
      <c r="T188" s="24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7" t="s">
        <v>175</v>
      </c>
      <c r="AT188" s="247" t="s">
        <v>243</v>
      </c>
      <c r="AU188" s="247" t="s">
        <v>83</v>
      </c>
      <c r="AY188" s="16" t="s">
        <v>128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6" t="s">
        <v>81</v>
      </c>
      <c r="BK188" s="248">
        <f>ROUND(I188*H188,2)</f>
        <v>0</v>
      </c>
      <c r="BL188" s="16" t="s">
        <v>134</v>
      </c>
      <c r="BM188" s="247" t="s">
        <v>707</v>
      </c>
    </row>
    <row r="189" s="2" customFormat="1">
      <c r="A189" s="37"/>
      <c r="B189" s="38"/>
      <c r="C189" s="39"/>
      <c r="D189" s="249" t="s">
        <v>136</v>
      </c>
      <c r="E189" s="39"/>
      <c r="F189" s="250" t="s">
        <v>247</v>
      </c>
      <c r="G189" s="39"/>
      <c r="H189" s="39"/>
      <c r="I189" s="143"/>
      <c r="J189" s="39"/>
      <c r="K189" s="39"/>
      <c r="L189" s="43"/>
      <c r="M189" s="251"/>
      <c r="N189" s="252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83</v>
      </c>
    </row>
    <row r="190" s="14" customFormat="1">
      <c r="A190" s="14"/>
      <c r="B190" s="264"/>
      <c r="C190" s="265"/>
      <c r="D190" s="249" t="s">
        <v>138</v>
      </c>
      <c r="E190" s="266" t="s">
        <v>1</v>
      </c>
      <c r="F190" s="267" t="s">
        <v>708</v>
      </c>
      <c r="G190" s="265"/>
      <c r="H190" s="268">
        <v>3.5910000000000002</v>
      </c>
      <c r="I190" s="269"/>
      <c r="J190" s="265"/>
      <c r="K190" s="265"/>
      <c r="L190" s="270"/>
      <c r="M190" s="271"/>
      <c r="N190" s="272"/>
      <c r="O190" s="272"/>
      <c r="P190" s="272"/>
      <c r="Q190" s="272"/>
      <c r="R190" s="272"/>
      <c r="S190" s="272"/>
      <c r="T190" s="27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4" t="s">
        <v>138</v>
      </c>
      <c r="AU190" s="274" t="s">
        <v>83</v>
      </c>
      <c r="AV190" s="14" t="s">
        <v>83</v>
      </c>
      <c r="AW190" s="14" t="s">
        <v>30</v>
      </c>
      <c r="AX190" s="14" t="s">
        <v>73</v>
      </c>
      <c r="AY190" s="274" t="s">
        <v>128</v>
      </c>
    </row>
    <row r="191" s="13" customFormat="1">
      <c r="A191" s="13"/>
      <c r="B191" s="253"/>
      <c r="C191" s="254"/>
      <c r="D191" s="249" t="s">
        <v>138</v>
      </c>
      <c r="E191" s="255" t="s">
        <v>1</v>
      </c>
      <c r="F191" s="256" t="s">
        <v>139</v>
      </c>
      <c r="G191" s="254"/>
      <c r="H191" s="257">
        <v>3.5910000000000002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3" t="s">
        <v>138</v>
      </c>
      <c r="AU191" s="263" t="s">
        <v>83</v>
      </c>
      <c r="AV191" s="13" t="s">
        <v>134</v>
      </c>
      <c r="AW191" s="13" t="s">
        <v>30</v>
      </c>
      <c r="AX191" s="13" t="s">
        <v>81</v>
      </c>
      <c r="AY191" s="263" t="s">
        <v>128</v>
      </c>
    </row>
    <row r="192" s="2" customFormat="1" ht="21.75" customHeight="1">
      <c r="A192" s="37"/>
      <c r="B192" s="38"/>
      <c r="C192" s="235" t="s">
        <v>249</v>
      </c>
      <c r="D192" s="235" t="s">
        <v>130</v>
      </c>
      <c r="E192" s="236" t="s">
        <v>250</v>
      </c>
      <c r="F192" s="237" t="s">
        <v>709</v>
      </c>
      <c r="G192" s="238" t="s">
        <v>133</v>
      </c>
      <c r="H192" s="239">
        <v>37</v>
      </c>
      <c r="I192" s="240"/>
      <c r="J192" s="241">
        <f>ROUND(I192*H192,2)</f>
        <v>0</v>
      </c>
      <c r="K192" s="242"/>
      <c r="L192" s="43"/>
      <c r="M192" s="243" t="s">
        <v>1</v>
      </c>
      <c r="N192" s="244" t="s">
        <v>38</v>
      </c>
      <c r="O192" s="90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7" t="s">
        <v>134</v>
      </c>
      <c r="AT192" s="247" t="s">
        <v>130</v>
      </c>
      <c r="AU192" s="247" t="s">
        <v>83</v>
      </c>
      <c r="AY192" s="16" t="s">
        <v>128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6" t="s">
        <v>81</v>
      </c>
      <c r="BK192" s="248">
        <f>ROUND(I192*H192,2)</f>
        <v>0</v>
      </c>
      <c r="BL192" s="16" t="s">
        <v>134</v>
      </c>
      <c r="BM192" s="247" t="s">
        <v>710</v>
      </c>
    </row>
    <row r="193" s="2" customFormat="1">
      <c r="A193" s="37"/>
      <c r="B193" s="38"/>
      <c r="C193" s="39"/>
      <c r="D193" s="249" t="s">
        <v>136</v>
      </c>
      <c r="E193" s="39"/>
      <c r="F193" s="250" t="s">
        <v>253</v>
      </c>
      <c r="G193" s="39"/>
      <c r="H193" s="39"/>
      <c r="I193" s="143"/>
      <c r="J193" s="39"/>
      <c r="K193" s="39"/>
      <c r="L193" s="43"/>
      <c r="M193" s="251"/>
      <c r="N193" s="252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136</v>
      </c>
      <c r="AU193" s="16" t="s">
        <v>83</v>
      </c>
    </row>
    <row r="194" s="14" customFormat="1">
      <c r="A194" s="14"/>
      <c r="B194" s="264"/>
      <c r="C194" s="265"/>
      <c r="D194" s="249" t="s">
        <v>138</v>
      </c>
      <c r="E194" s="266" t="s">
        <v>1</v>
      </c>
      <c r="F194" s="267" t="s">
        <v>339</v>
      </c>
      <c r="G194" s="265"/>
      <c r="H194" s="268">
        <v>37</v>
      </c>
      <c r="I194" s="269"/>
      <c r="J194" s="265"/>
      <c r="K194" s="265"/>
      <c r="L194" s="270"/>
      <c r="M194" s="271"/>
      <c r="N194" s="272"/>
      <c r="O194" s="272"/>
      <c r="P194" s="272"/>
      <c r="Q194" s="272"/>
      <c r="R194" s="272"/>
      <c r="S194" s="272"/>
      <c r="T194" s="27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4" t="s">
        <v>138</v>
      </c>
      <c r="AU194" s="274" t="s">
        <v>83</v>
      </c>
      <c r="AV194" s="14" t="s">
        <v>83</v>
      </c>
      <c r="AW194" s="14" t="s">
        <v>30</v>
      </c>
      <c r="AX194" s="14" t="s">
        <v>73</v>
      </c>
      <c r="AY194" s="274" t="s">
        <v>128</v>
      </c>
    </row>
    <row r="195" s="2" customFormat="1" ht="21.75" customHeight="1">
      <c r="A195" s="37"/>
      <c r="B195" s="38"/>
      <c r="C195" s="235" t="s">
        <v>7</v>
      </c>
      <c r="D195" s="235" t="s">
        <v>130</v>
      </c>
      <c r="E195" s="236" t="s">
        <v>256</v>
      </c>
      <c r="F195" s="237" t="s">
        <v>257</v>
      </c>
      <c r="G195" s="238" t="s">
        <v>133</v>
      </c>
      <c r="H195" s="239">
        <v>37</v>
      </c>
      <c r="I195" s="240"/>
      <c r="J195" s="241">
        <f>ROUND(I195*H195,2)</f>
        <v>0</v>
      </c>
      <c r="K195" s="242"/>
      <c r="L195" s="43"/>
      <c r="M195" s="243" t="s">
        <v>1</v>
      </c>
      <c r="N195" s="244" t="s">
        <v>38</v>
      </c>
      <c r="O195" s="90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7" t="s">
        <v>134</v>
      </c>
      <c r="AT195" s="247" t="s">
        <v>130</v>
      </c>
      <c r="AU195" s="247" t="s">
        <v>83</v>
      </c>
      <c r="AY195" s="16" t="s">
        <v>128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6" t="s">
        <v>81</v>
      </c>
      <c r="BK195" s="248">
        <f>ROUND(I195*H195,2)</f>
        <v>0</v>
      </c>
      <c r="BL195" s="16" t="s">
        <v>134</v>
      </c>
      <c r="BM195" s="247" t="s">
        <v>711</v>
      </c>
    </row>
    <row r="196" s="2" customFormat="1">
      <c r="A196" s="37"/>
      <c r="B196" s="38"/>
      <c r="C196" s="39"/>
      <c r="D196" s="249" t="s">
        <v>136</v>
      </c>
      <c r="E196" s="39"/>
      <c r="F196" s="250" t="s">
        <v>259</v>
      </c>
      <c r="G196" s="39"/>
      <c r="H196" s="39"/>
      <c r="I196" s="143"/>
      <c r="J196" s="39"/>
      <c r="K196" s="39"/>
      <c r="L196" s="43"/>
      <c r="M196" s="251"/>
      <c r="N196" s="252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136</v>
      </c>
      <c r="AU196" s="16" t="s">
        <v>83</v>
      </c>
    </row>
    <row r="197" s="2" customFormat="1" ht="21.75" customHeight="1">
      <c r="A197" s="37"/>
      <c r="B197" s="38"/>
      <c r="C197" s="275" t="s">
        <v>260</v>
      </c>
      <c r="D197" s="275" t="s">
        <v>243</v>
      </c>
      <c r="E197" s="276" t="s">
        <v>261</v>
      </c>
      <c r="F197" s="277" t="s">
        <v>262</v>
      </c>
      <c r="G197" s="278" t="s">
        <v>263</v>
      </c>
      <c r="H197" s="279">
        <v>5.5499999999999998</v>
      </c>
      <c r="I197" s="280"/>
      <c r="J197" s="281">
        <f>ROUND(I197*H197,2)</f>
        <v>0</v>
      </c>
      <c r="K197" s="282"/>
      <c r="L197" s="283"/>
      <c r="M197" s="284" t="s">
        <v>1</v>
      </c>
      <c r="N197" s="285" t="s">
        <v>38</v>
      </c>
      <c r="O197" s="90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7" t="s">
        <v>175</v>
      </c>
      <c r="AT197" s="247" t="s">
        <v>243</v>
      </c>
      <c r="AU197" s="247" t="s">
        <v>83</v>
      </c>
      <c r="AY197" s="16" t="s">
        <v>128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6" t="s">
        <v>81</v>
      </c>
      <c r="BK197" s="248">
        <f>ROUND(I197*H197,2)</f>
        <v>0</v>
      </c>
      <c r="BL197" s="16" t="s">
        <v>134</v>
      </c>
      <c r="BM197" s="247" t="s">
        <v>712</v>
      </c>
    </row>
    <row r="198" s="2" customFormat="1">
      <c r="A198" s="37"/>
      <c r="B198" s="38"/>
      <c r="C198" s="39"/>
      <c r="D198" s="249" t="s">
        <v>136</v>
      </c>
      <c r="E198" s="39"/>
      <c r="F198" s="250" t="s">
        <v>262</v>
      </c>
      <c r="G198" s="39"/>
      <c r="H198" s="39"/>
      <c r="I198" s="143"/>
      <c r="J198" s="39"/>
      <c r="K198" s="39"/>
      <c r="L198" s="43"/>
      <c r="M198" s="251"/>
      <c r="N198" s="25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83</v>
      </c>
    </row>
    <row r="199" s="14" customFormat="1">
      <c r="A199" s="14"/>
      <c r="B199" s="264"/>
      <c r="C199" s="265"/>
      <c r="D199" s="249" t="s">
        <v>138</v>
      </c>
      <c r="E199" s="266" t="s">
        <v>1</v>
      </c>
      <c r="F199" s="267" t="s">
        <v>713</v>
      </c>
      <c r="G199" s="265"/>
      <c r="H199" s="268">
        <v>5.5499999999999998</v>
      </c>
      <c r="I199" s="269"/>
      <c r="J199" s="265"/>
      <c r="K199" s="265"/>
      <c r="L199" s="270"/>
      <c r="M199" s="271"/>
      <c r="N199" s="272"/>
      <c r="O199" s="272"/>
      <c r="P199" s="272"/>
      <c r="Q199" s="272"/>
      <c r="R199" s="272"/>
      <c r="S199" s="272"/>
      <c r="T199" s="27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4" t="s">
        <v>138</v>
      </c>
      <c r="AU199" s="274" t="s">
        <v>83</v>
      </c>
      <c r="AV199" s="14" t="s">
        <v>83</v>
      </c>
      <c r="AW199" s="14" t="s">
        <v>30</v>
      </c>
      <c r="AX199" s="14" t="s">
        <v>73</v>
      </c>
      <c r="AY199" s="274" t="s">
        <v>128</v>
      </c>
    </row>
    <row r="200" s="2" customFormat="1" ht="16.5" customHeight="1">
      <c r="A200" s="37"/>
      <c r="B200" s="38"/>
      <c r="C200" s="235" t="s">
        <v>265</v>
      </c>
      <c r="D200" s="235" t="s">
        <v>130</v>
      </c>
      <c r="E200" s="236" t="s">
        <v>231</v>
      </c>
      <c r="F200" s="237" t="s">
        <v>232</v>
      </c>
      <c r="G200" s="238" t="s">
        <v>133</v>
      </c>
      <c r="H200" s="239">
        <v>69.400000000000006</v>
      </c>
      <c r="I200" s="240"/>
      <c r="J200" s="241">
        <f>ROUND(I200*H200,2)</f>
        <v>0</v>
      </c>
      <c r="K200" s="242"/>
      <c r="L200" s="43"/>
      <c r="M200" s="243" t="s">
        <v>1</v>
      </c>
      <c r="N200" s="244" t="s">
        <v>38</v>
      </c>
      <c r="O200" s="90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7" t="s">
        <v>134</v>
      </c>
      <c r="AT200" s="247" t="s">
        <v>130</v>
      </c>
      <c r="AU200" s="247" t="s">
        <v>83</v>
      </c>
      <c r="AY200" s="16" t="s">
        <v>128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6" t="s">
        <v>81</v>
      </c>
      <c r="BK200" s="248">
        <f>ROUND(I200*H200,2)</f>
        <v>0</v>
      </c>
      <c r="BL200" s="16" t="s">
        <v>134</v>
      </c>
      <c r="BM200" s="247" t="s">
        <v>714</v>
      </c>
    </row>
    <row r="201" s="2" customFormat="1">
      <c r="A201" s="37"/>
      <c r="B201" s="38"/>
      <c r="C201" s="39"/>
      <c r="D201" s="249" t="s">
        <v>136</v>
      </c>
      <c r="E201" s="39"/>
      <c r="F201" s="250" t="s">
        <v>234</v>
      </c>
      <c r="G201" s="39"/>
      <c r="H201" s="39"/>
      <c r="I201" s="143"/>
      <c r="J201" s="39"/>
      <c r="K201" s="39"/>
      <c r="L201" s="43"/>
      <c r="M201" s="251"/>
      <c r="N201" s="252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83</v>
      </c>
    </row>
    <row r="202" s="14" customFormat="1">
      <c r="A202" s="14"/>
      <c r="B202" s="264"/>
      <c r="C202" s="265"/>
      <c r="D202" s="249" t="s">
        <v>138</v>
      </c>
      <c r="E202" s="266" t="s">
        <v>1</v>
      </c>
      <c r="F202" s="267" t="s">
        <v>715</v>
      </c>
      <c r="G202" s="265"/>
      <c r="H202" s="268">
        <v>34.399999999999999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4" t="s">
        <v>138</v>
      </c>
      <c r="AU202" s="274" t="s">
        <v>83</v>
      </c>
      <c r="AV202" s="14" t="s">
        <v>83</v>
      </c>
      <c r="AW202" s="14" t="s">
        <v>30</v>
      </c>
      <c r="AX202" s="14" t="s">
        <v>73</v>
      </c>
      <c r="AY202" s="274" t="s">
        <v>128</v>
      </c>
    </row>
    <row r="203" s="14" customFormat="1">
      <c r="A203" s="14"/>
      <c r="B203" s="264"/>
      <c r="C203" s="265"/>
      <c r="D203" s="249" t="s">
        <v>138</v>
      </c>
      <c r="E203" s="266" t="s">
        <v>1</v>
      </c>
      <c r="F203" s="267" t="s">
        <v>675</v>
      </c>
      <c r="G203" s="265"/>
      <c r="H203" s="268">
        <v>35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4" t="s">
        <v>138</v>
      </c>
      <c r="AU203" s="274" t="s">
        <v>83</v>
      </c>
      <c r="AV203" s="14" t="s">
        <v>83</v>
      </c>
      <c r="AW203" s="14" t="s">
        <v>30</v>
      </c>
      <c r="AX203" s="14" t="s">
        <v>73</v>
      </c>
      <c r="AY203" s="274" t="s">
        <v>128</v>
      </c>
    </row>
    <row r="204" s="13" customFormat="1">
      <c r="A204" s="13"/>
      <c r="B204" s="253"/>
      <c r="C204" s="254"/>
      <c r="D204" s="249" t="s">
        <v>138</v>
      </c>
      <c r="E204" s="255" t="s">
        <v>1</v>
      </c>
      <c r="F204" s="256" t="s">
        <v>139</v>
      </c>
      <c r="G204" s="254"/>
      <c r="H204" s="257">
        <v>69.400000000000006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3" t="s">
        <v>138</v>
      </c>
      <c r="AU204" s="263" t="s">
        <v>83</v>
      </c>
      <c r="AV204" s="13" t="s">
        <v>134</v>
      </c>
      <c r="AW204" s="13" t="s">
        <v>30</v>
      </c>
      <c r="AX204" s="13" t="s">
        <v>81</v>
      </c>
      <c r="AY204" s="263" t="s">
        <v>128</v>
      </c>
    </row>
    <row r="205" s="2" customFormat="1" ht="16.5" customHeight="1">
      <c r="A205" s="37"/>
      <c r="B205" s="38"/>
      <c r="C205" s="235" t="s">
        <v>270</v>
      </c>
      <c r="D205" s="235" t="s">
        <v>130</v>
      </c>
      <c r="E205" s="236" t="s">
        <v>266</v>
      </c>
      <c r="F205" s="237" t="s">
        <v>267</v>
      </c>
      <c r="G205" s="238" t="s">
        <v>178</v>
      </c>
      <c r="H205" s="239">
        <v>0.10000000000000001</v>
      </c>
      <c r="I205" s="240"/>
      <c r="J205" s="241">
        <f>ROUND(I205*H205,2)</f>
        <v>0</v>
      </c>
      <c r="K205" s="242"/>
      <c r="L205" s="43"/>
      <c r="M205" s="243" t="s">
        <v>1</v>
      </c>
      <c r="N205" s="244" t="s">
        <v>38</v>
      </c>
      <c r="O205" s="90"/>
      <c r="P205" s="245">
        <f>O205*H205</f>
        <v>0</v>
      </c>
      <c r="Q205" s="245">
        <v>0</v>
      </c>
      <c r="R205" s="245">
        <f>Q205*H205</f>
        <v>0</v>
      </c>
      <c r="S205" s="245">
        <v>0</v>
      </c>
      <c r="T205" s="24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7" t="s">
        <v>134</v>
      </c>
      <c r="AT205" s="247" t="s">
        <v>130</v>
      </c>
      <c r="AU205" s="247" t="s">
        <v>83</v>
      </c>
      <c r="AY205" s="16" t="s">
        <v>128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6" t="s">
        <v>81</v>
      </c>
      <c r="BK205" s="248">
        <f>ROUND(I205*H205,2)</f>
        <v>0</v>
      </c>
      <c r="BL205" s="16" t="s">
        <v>134</v>
      </c>
      <c r="BM205" s="247" t="s">
        <v>716</v>
      </c>
    </row>
    <row r="206" s="2" customFormat="1">
      <c r="A206" s="37"/>
      <c r="B206" s="38"/>
      <c r="C206" s="39"/>
      <c r="D206" s="249" t="s">
        <v>136</v>
      </c>
      <c r="E206" s="39"/>
      <c r="F206" s="250" t="s">
        <v>269</v>
      </c>
      <c r="G206" s="39"/>
      <c r="H206" s="39"/>
      <c r="I206" s="143"/>
      <c r="J206" s="39"/>
      <c r="K206" s="39"/>
      <c r="L206" s="43"/>
      <c r="M206" s="251"/>
      <c r="N206" s="25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136</v>
      </c>
      <c r="AU206" s="16" t="s">
        <v>83</v>
      </c>
    </row>
    <row r="207" s="2" customFormat="1" ht="16.5" customHeight="1">
      <c r="A207" s="37"/>
      <c r="B207" s="38"/>
      <c r="C207" s="235" t="s">
        <v>275</v>
      </c>
      <c r="D207" s="235" t="s">
        <v>130</v>
      </c>
      <c r="E207" s="236" t="s">
        <v>271</v>
      </c>
      <c r="F207" s="237" t="s">
        <v>272</v>
      </c>
      <c r="G207" s="238" t="s">
        <v>178</v>
      </c>
      <c r="H207" s="239">
        <v>0.10000000000000001</v>
      </c>
      <c r="I207" s="240"/>
      <c r="J207" s="241">
        <f>ROUND(I207*H207,2)</f>
        <v>0</v>
      </c>
      <c r="K207" s="242"/>
      <c r="L207" s="43"/>
      <c r="M207" s="243" t="s">
        <v>1</v>
      </c>
      <c r="N207" s="244" t="s">
        <v>38</v>
      </c>
      <c r="O207" s="90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7" t="s">
        <v>134</v>
      </c>
      <c r="AT207" s="247" t="s">
        <v>130</v>
      </c>
      <c r="AU207" s="247" t="s">
        <v>83</v>
      </c>
      <c r="AY207" s="16" t="s">
        <v>128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6" t="s">
        <v>81</v>
      </c>
      <c r="BK207" s="248">
        <f>ROUND(I207*H207,2)</f>
        <v>0</v>
      </c>
      <c r="BL207" s="16" t="s">
        <v>134</v>
      </c>
      <c r="BM207" s="247" t="s">
        <v>717</v>
      </c>
    </row>
    <row r="208" s="2" customFormat="1">
      <c r="A208" s="37"/>
      <c r="B208" s="38"/>
      <c r="C208" s="39"/>
      <c r="D208" s="249" t="s">
        <v>136</v>
      </c>
      <c r="E208" s="39"/>
      <c r="F208" s="250" t="s">
        <v>274</v>
      </c>
      <c r="G208" s="39"/>
      <c r="H208" s="39"/>
      <c r="I208" s="143"/>
      <c r="J208" s="39"/>
      <c r="K208" s="39"/>
      <c r="L208" s="43"/>
      <c r="M208" s="251"/>
      <c r="N208" s="25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136</v>
      </c>
      <c r="AU208" s="16" t="s">
        <v>83</v>
      </c>
    </row>
    <row r="209" s="2" customFormat="1" ht="21.75" customHeight="1">
      <c r="A209" s="37"/>
      <c r="B209" s="38"/>
      <c r="C209" s="235" t="s">
        <v>280</v>
      </c>
      <c r="D209" s="235" t="s">
        <v>130</v>
      </c>
      <c r="E209" s="236" t="s">
        <v>276</v>
      </c>
      <c r="F209" s="237" t="s">
        <v>277</v>
      </c>
      <c r="G209" s="238" t="s">
        <v>133</v>
      </c>
      <c r="H209" s="239">
        <v>37</v>
      </c>
      <c r="I209" s="240"/>
      <c r="J209" s="241">
        <f>ROUND(I209*H209,2)</f>
        <v>0</v>
      </c>
      <c r="K209" s="242"/>
      <c r="L209" s="43"/>
      <c r="M209" s="243" t="s">
        <v>1</v>
      </c>
      <c r="N209" s="244" t="s">
        <v>38</v>
      </c>
      <c r="O209" s="90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7" t="s">
        <v>134</v>
      </c>
      <c r="AT209" s="247" t="s">
        <v>130</v>
      </c>
      <c r="AU209" s="247" t="s">
        <v>83</v>
      </c>
      <c r="AY209" s="16" t="s">
        <v>128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6" t="s">
        <v>81</v>
      </c>
      <c r="BK209" s="248">
        <f>ROUND(I209*H209,2)</f>
        <v>0</v>
      </c>
      <c r="BL209" s="16" t="s">
        <v>134</v>
      </c>
      <c r="BM209" s="247" t="s">
        <v>718</v>
      </c>
    </row>
    <row r="210" s="2" customFormat="1">
      <c r="A210" s="37"/>
      <c r="B210" s="38"/>
      <c r="C210" s="39"/>
      <c r="D210" s="249" t="s">
        <v>136</v>
      </c>
      <c r="E210" s="39"/>
      <c r="F210" s="250" t="s">
        <v>279</v>
      </c>
      <c r="G210" s="39"/>
      <c r="H210" s="39"/>
      <c r="I210" s="143"/>
      <c r="J210" s="39"/>
      <c r="K210" s="39"/>
      <c r="L210" s="43"/>
      <c r="M210" s="251"/>
      <c r="N210" s="25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83</v>
      </c>
    </row>
    <row r="211" s="2" customFormat="1" ht="21.75" customHeight="1">
      <c r="A211" s="37"/>
      <c r="B211" s="38"/>
      <c r="C211" s="235" t="s">
        <v>287</v>
      </c>
      <c r="D211" s="235" t="s">
        <v>130</v>
      </c>
      <c r="E211" s="236" t="s">
        <v>281</v>
      </c>
      <c r="F211" s="237" t="s">
        <v>282</v>
      </c>
      <c r="G211" s="238" t="s">
        <v>159</v>
      </c>
      <c r="H211" s="239">
        <v>31</v>
      </c>
      <c r="I211" s="240"/>
      <c r="J211" s="241">
        <f>ROUND(I211*H211,2)</f>
        <v>0</v>
      </c>
      <c r="K211" s="242"/>
      <c r="L211" s="43"/>
      <c r="M211" s="243" t="s">
        <v>1</v>
      </c>
      <c r="N211" s="244" t="s">
        <v>38</v>
      </c>
      <c r="O211" s="90"/>
      <c r="P211" s="245">
        <f>O211*H211</f>
        <v>0</v>
      </c>
      <c r="Q211" s="245">
        <v>0.23058000000000001</v>
      </c>
      <c r="R211" s="245">
        <f>Q211*H211</f>
        <v>7.1479800000000004</v>
      </c>
      <c r="S211" s="245">
        <v>0</v>
      </c>
      <c r="T211" s="24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7" t="s">
        <v>134</v>
      </c>
      <c r="AT211" s="247" t="s">
        <v>130</v>
      </c>
      <c r="AU211" s="247" t="s">
        <v>83</v>
      </c>
      <c r="AY211" s="16" t="s">
        <v>128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16" t="s">
        <v>81</v>
      </c>
      <c r="BK211" s="248">
        <f>ROUND(I211*H211,2)</f>
        <v>0</v>
      </c>
      <c r="BL211" s="16" t="s">
        <v>134</v>
      </c>
      <c r="BM211" s="247" t="s">
        <v>719</v>
      </c>
    </row>
    <row r="212" s="2" customFormat="1">
      <c r="A212" s="37"/>
      <c r="B212" s="38"/>
      <c r="C212" s="39"/>
      <c r="D212" s="249" t="s">
        <v>136</v>
      </c>
      <c r="E212" s="39"/>
      <c r="F212" s="250" t="s">
        <v>282</v>
      </c>
      <c r="G212" s="39"/>
      <c r="H212" s="39"/>
      <c r="I212" s="143"/>
      <c r="J212" s="39"/>
      <c r="K212" s="39"/>
      <c r="L212" s="43"/>
      <c r="M212" s="251"/>
      <c r="N212" s="25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83</v>
      </c>
    </row>
    <row r="213" s="14" customFormat="1">
      <c r="A213" s="14"/>
      <c r="B213" s="264"/>
      <c r="C213" s="265"/>
      <c r="D213" s="249" t="s">
        <v>138</v>
      </c>
      <c r="E213" s="266" t="s">
        <v>1</v>
      </c>
      <c r="F213" s="267" t="s">
        <v>309</v>
      </c>
      <c r="G213" s="265"/>
      <c r="H213" s="268">
        <v>31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4" t="s">
        <v>138</v>
      </c>
      <c r="AU213" s="274" t="s">
        <v>83</v>
      </c>
      <c r="AV213" s="14" t="s">
        <v>83</v>
      </c>
      <c r="AW213" s="14" t="s">
        <v>30</v>
      </c>
      <c r="AX213" s="14" t="s">
        <v>73</v>
      </c>
      <c r="AY213" s="274" t="s">
        <v>128</v>
      </c>
    </row>
    <row r="214" s="12" customFormat="1" ht="22.8" customHeight="1">
      <c r="A214" s="12"/>
      <c r="B214" s="219"/>
      <c r="C214" s="220"/>
      <c r="D214" s="221" t="s">
        <v>72</v>
      </c>
      <c r="E214" s="233" t="s">
        <v>134</v>
      </c>
      <c r="F214" s="233" t="s">
        <v>286</v>
      </c>
      <c r="G214" s="220"/>
      <c r="H214" s="220"/>
      <c r="I214" s="223"/>
      <c r="J214" s="234">
        <f>BK214</f>
        <v>0</v>
      </c>
      <c r="K214" s="220"/>
      <c r="L214" s="225"/>
      <c r="M214" s="226"/>
      <c r="N214" s="227"/>
      <c r="O214" s="227"/>
      <c r="P214" s="228">
        <f>SUM(P215:P217)</f>
        <v>0</v>
      </c>
      <c r="Q214" s="227"/>
      <c r="R214" s="228">
        <f>SUM(R215:R217)</f>
        <v>0.71542799999999995</v>
      </c>
      <c r="S214" s="227"/>
      <c r="T214" s="229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0" t="s">
        <v>81</v>
      </c>
      <c r="AT214" s="231" t="s">
        <v>72</v>
      </c>
      <c r="AU214" s="231" t="s">
        <v>81</v>
      </c>
      <c r="AY214" s="230" t="s">
        <v>128</v>
      </c>
      <c r="BK214" s="232">
        <f>SUM(BK215:BK217)</f>
        <v>0</v>
      </c>
    </row>
    <row r="215" s="2" customFormat="1" ht="21.75" customHeight="1">
      <c r="A215" s="37"/>
      <c r="B215" s="38"/>
      <c r="C215" s="235" t="s">
        <v>293</v>
      </c>
      <c r="D215" s="235" t="s">
        <v>130</v>
      </c>
      <c r="E215" s="236" t="s">
        <v>288</v>
      </c>
      <c r="F215" s="237" t="s">
        <v>289</v>
      </c>
      <c r="G215" s="238" t="s">
        <v>178</v>
      </c>
      <c r="H215" s="239">
        <v>0.41999999999999998</v>
      </c>
      <c r="I215" s="240"/>
      <c r="J215" s="241">
        <f>ROUND(I215*H215,2)</f>
        <v>0</v>
      </c>
      <c r="K215" s="242"/>
      <c r="L215" s="43"/>
      <c r="M215" s="243" t="s">
        <v>1</v>
      </c>
      <c r="N215" s="244" t="s">
        <v>38</v>
      </c>
      <c r="O215" s="90"/>
      <c r="P215" s="245">
        <f>O215*H215</f>
        <v>0</v>
      </c>
      <c r="Q215" s="245">
        <v>1.7034</v>
      </c>
      <c r="R215" s="245">
        <f>Q215*H215</f>
        <v>0.71542799999999995</v>
      </c>
      <c r="S215" s="245">
        <v>0</v>
      </c>
      <c r="T215" s="24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7" t="s">
        <v>134</v>
      </c>
      <c r="AT215" s="247" t="s">
        <v>130</v>
      </c>
      <c r="AU215" s="247" t="s">
        <v>83</v>
      </c>
      <c r="AY215" s="16" t="s">
        <v>128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6" t="s">
        <v>81</v>
      </c>
      <c r="BK215" s="248">
        <f>ROUND(I215*H215,2)</f>
        <v>0</v>
      </c>
      <c r="BL215" s="16" t="s">
        <v>134</v>
      </c>
      <c r="BM215" s="247" t="s">
        <v>720</v>
      </c>
    </row>
    <row r="216" s="2" customFormat="1">
      <c r="A216" s="37"/>
      <c r="B216" s="38"/>
      <c r="C216" s="39"/>
      <c r="D216" s="249" t="s">
        <v>136</v>
      </c>
      <c r="E216" s="39"/>
      <c r="F216" s="250" t="s">
        <v>289</v>
      </c>
      <c r="G216" s="39"/>
      <c r="H216" s="39"/>
      <c r="I216" s="143"/>
      <c r="J216" s="39"/>
      <c r="K216" s="39"/>
      <c r="L216" s="43"/>
      <c r="M216" s="251"/>
      <c r="N216" s="25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83</v>
      </c>
    </row>
    <row r="217" s="14" customFormat="1">
      <c r="A217" s="14"/>
      <c r="B217" s="264"/>
      <c r="C217" s="265"/>
      <c r="D217" s="249" t="s">
        <v>138</v>
      </c>
      <c r="E217" s="266" t="s">
        <v>1</v>
      </c>
      <c r="F217" s="267" t="s">
        <v>721</v>
      </c>
      <c r="G217" s="265"/>
      <c r="H217" s="268">
        <v>0.41999999999999998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4" t="s">
        <v>138</v>
      </c>
      <c r="AU217" s="274" t="s">
        <v>83</v>
      </c>
      <c r="AV217" s="14" t="s">
        <v>83</v>
      </c>
      <c r="AW217" s="14" t="s">
        <v>30</v>
      </c>
      <c r="AX217" s="14" t="s">
        <v>73</v>
      </c>
      <c r="AY217" s="274" t="s">
        <v>128</v>
      </c>
    </row>
    <row r="218" s="12" customFormat="1" ht="22.8" customHeight="1">
      <c r="A218" s="12"/>
      <c r="B218" s="219"/>
      <c r="C218" s="220"/>
      <c r="D218" s="221" t="s">
        <v>72</v>
      </c>
      <c r="E218" s="233" t="s">
        <v>156</v>
      </c>
      <c r="F218" s="233" t="s">
        <v>292</v>
      </c>
      <c r="G218" s="220"/>
      <c r="H218" s="220"/>
      <c r="I218" s="223"/>
      <c r="J218" s="234">
        <f>BK218</f>
        <v>0</v>
      </c>
      <c r="K218" s="220"/>
      <c r="L218" s="225"/>
      <c r="M218" s="226"/>
      <c r="N218" s="227"/>
      <c r="O218" s="227"/>
      <c r="P218" s="228">
        <f>SUM(P219:P257)</f>
        <v>0</v>
      </c>
      <c r="Q218" s="227"/>
      <c r="R218" s="228">
        <f>SUM(R219:R257)</f>
        <v>80.608000000000004</v>
      </c>
      <c r="S218" s="227"/>
      <c r="T218" s="229">
        <f>SUM(T219:T257)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0" t="s">
        <v>81</v>
      </c>
      <c r="AT218" s="231" t="s">
        <v>72</v>
      </c>
      <c r="AU218" s="231" t="s">
        <v>81</v>
      </c>
      <c r="AY218" s="230" t="s">
        <v>128</v>
      </c>
      <c r="BK218" s="232">
        <f>SUM(BK219:BK257)</f>
        <v>0</v>
      </c>
    </row>
    <row r="219" s="2" customFormat="1" ht="16.5" customHeight="1">
      <c r="A219" s="37"/>
      <c r="B219" s="38"/>
      <c r="C219" s="235" t="s">
        <v>299</v>
      </c>
      <c r="D219" s="235" t="s">
        <v>130</v>
      </c>
      <c r="E219" s="236" t="s">
        <v>294</v>
      </c>
      <c r="F219" s="237" t="s">
        <v>295</v>
      </c>
      <c r="G219" s="238" t="s">
        <v>133</v>
      </c>
      <c r="H219" s="239">
        <v>171</v>
      </c>
      <c r="I219" s="240"/>
      <c r="J219" s="241">
        <f>ROUND(I219*H219,2)</f>
        <v>0</v>
      </c>
      <c r="K219" s="242"/>
      <c r="L219" s="43"/>
      <c r="M219" s="243" t="s">
        <v>1</v>
      </c>
      <c r="N219" s="244" t="s">
        <v>38</v>
      </c>
      <c r="O219" s="90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7" t="s">
        <v>134</v>
      </c>
      <c r="AT219" s="247" t="s">
        <v>130</v>
      </c>
      <c r="AU219" s="247" t="s">
        <v>83</v>
      </c>
      <c r="AY219" s="16" t="s">
        <v>128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6" t="s">
        <v>81</v>
      </c>
      <c r="BK219" s="248">
        <f>ROUND(I219*H219,2)</f>
        <v>0</v>
      </c>
      <c r="BL219" s="16" t="s">
        <v>134</v>
      </c>
      <c r="BM219" s="247" t="s">
        <v>722</v>
      </c>
    </row>
    <row r="220" s="2" customFormat="1">
      <c r="A220" s="37"/>
      <c r="B220" s="38"/>
      <c r="C220" s="39"/>
      <c r="D220" s="249" t="s">
        <v>136</v>
      </c>
      <c r="E220" s="39"/>
      <c r="F220" s="250" t="s">
        <v>297</v>
      </c>
      <c r="G220" s="39"/>
      <c r="H220" s="39"/>
      <c r="I220" s="143"/>
      <c r="J220" s="39"/>
      <c r="K220" s="39"/>
      <c r="L220" s="43"/>
      <c r="M220" s="251"/>
      <c r="N220" s="25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83</v>
      </c>
    </row>
    <row r="221" s="14" customFormat="1">
      <c r="A221" s="14"/>
      <c r="B221" s="264"/>
      <c r="C221" s="265"/>
      <c r="D221" s="249" t="s">
        <v>138</v>
      </c>
      <c r="E221" s="266" t="s">
        <v>1</v>
      </c>
      <c r="F221" s="267" t="s">
        <v>675</v>
      </c>
      <c r="G221" s="265"/>
      <c r="H221" s="268">
        <v>35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4" t="s">
        <v>138</v>
      </c>
      <c r="AU221" s="274" t="s">
        <v>83</v>
      </c>
      <c r="AV221" s="14" t="s">
        <v>83</v>
      </c>
      <c r="AW221" s="14" t="s">
        <v>30</v>
      </c>
      <c r="AX221" s="14" t="s">
        <v>73</v>
      </c>
      <c r="AY221" s="274" t="s">
        <v>128</v>
      </c>
    </row>
    <row r="222" s="14" customFormat="1">
      <c r="A222" s="14"/>
      <c r="B222" s="264"/>
      <c r="C222" s="265"/>
      <c r="D222" s="249" t="s">
        <v>138</v>
      </c>
      <c r="E222" s="266" t="s">
        <v>1</v>
      </c>
      <c r="F222" s="267" t="s">
        <v>676</v>
      </c>
      <c r="G222" s="265"/>
      <c r="H222" s="268">
        <v>103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138</v>
      </c>
      <c r="AU222" s="274" t="s">
        <v>83</v>
      </c>
      <c r="AV222" s="14" t="s">
        <v>83</v>
      </c>
      <c r="AW222" s="14" t="s">
        <v>30</v>
      </c>
      <c r="AX222" s="14" t="s">
        <v>73</v>
      </c>
      <c r="AY222" s="274" t="s">
        <v>128</v>
      </c>
    </row>
    <row r="223" s="14" customFormat="1">
      <c r="A223" s="14"/>
      <c r="B223" s="264"/>
      <c r="C223" s="265"/>
      <c r="D223" s="249" t="s">
        <v>138</v>
      </c>
      <c r="E223" s="266" t="s">
        <v>1</v>
      </c>
      <c r="F223" s="267" t="s">
        <v>723</v>
      </c>
      <c r="G223" s="265"/>
      <c r="H223" s="268">
        <v>33</v>
      </c>
      <c r="I223" s="269"/>
      <c r="J223" s="265"/>
      <c r="K223" s="265"/>
      <c r="L223" s="270"/>
      <c r="M223" s="271"/>
      <c r="N223" s="272"/>
      <c r="O223" s="272"/>
      <c r="P223" s="272"/>
      <c r="Q223" s="272"/>
      <c r="R223" s="272"/>
      <c r="S223" s="272"/>
      <c r="T223" s="27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4" t="s">
        <v>138</v>
      </c>
      <c r="AU223" s="274" t="s">
        <v>83</v>
      </c>
      <c r="AV223" s="14" t="s">
        <v>83</v>
      </c>
      <c r="AW223" s="14" t="s">
        <v>30</v>
      </c>
      <c r="AX223" s="14" t="s">
        <v>73</v>
      </c>
      <c r="AY223" s="274" t="s">
        <v>128</v>
      </c>
    </row>
    <row r="224" s="2" customFormat="1" ht="16.5" customHeight="1">
      <c r="A224" s="37"/>
      <c r="B224" s="38"/>
      <c r="C224" s="235" t="s">
        <v>303</v>
      </c>
      <c r="D224" s="235" t="s">
        <v>130</v>
      </c>
      <c r="E224" s="236" t="s">
        <v>300</v>
      </c>
      <c r="F224" s="237" t="s">
        <v>301</v>
      </c>
      <c r="G224" s="238" t="s">
        <v>133</v>
      </c>
      <c r="H224" s="239">
        <v>171</v>
      </c>
      <c r="I224" s="240"/>
      <c r="J224" s="241">
        <f>ROUND(I224*H224,2)</f>
        <v>0</v>
      </c>
      <c r="K224" s="242"/>
      <c r="L224" s="43"/>
      <c r="M224" s="243" t="s">
        <v>1</v>
      </c>
      <c r="N224" s="244" t="s">
        <v>38</v>
      </c>
      <c r="O224" s="90"/>
      <c r="P224" s="245">
        <f>O224*H224</f>
        <v>0</v>
      </c>
      <c r="Q224" s="245">
        <v>0.27994000000000002</v>
      </c>
      <c r="R224" s="245">
        <f>Q224*H224</f>
        <v>47.869740000000007</v>
      </c>
      <c r="S224" s="245">
        <v>0</v>
      </c>
      <c r="T224" s="24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7" t="s">
        <v>134</v>
      </c>
      <c r="AT224" s="247" t="s">
        <v>130</v>
      </c>
      <c r="AU224" s="247" t="s">
        <v>83</v>
      </c>
      <c r="AY224" s="16" t="s">
        <v>128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6" t="s">
        <v>81</v>
      </c>
      <c r="BK224" s="248">
        <f>ROUND(I224*H224,2)</f>
        <v>0</v>
      </c>
      <c r="BL224" s="16" t="s">
        <v>134</v>
      </c>
      <c r="BM224" s="247" t="s">
        <v>724</v>
      </c>
    </row>
    <row r="225" s="2" customFormat="1">
      <c r="A225" s="37"/>
      <c r="B225" s="38"/>
      <c r="C225" s="39"/>
      <c r="D225" s="249" t="s">
        <v>136</v>
      </c>
      <c r="E225" s="39"/>
      <c r="F225" s="250" t="s">
        <v>297</v>
      </c>
      <c r="G225" s="39"/>
      <c r="H225" s="39"/>
      <c r="I225" s="143"/>
      <c r="J225" s="39"/>
      <c r="K225" s="39"/>
      <c r="L225" s="43"/>
      <c r="M225" s="251"/>
      <c r="N225" s="252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83</v>
      </c>
    </row>
    <row r="226" s="14" customFormat="1">
      <c r="A226" s="14"/>
      <c r="B226" s="264"/>
      <c r="C226" s="265"/>
      <c r="D226" s="249" t="s">
        <v>138</v>
      </c>
      <c r="E226" s="266" t="s">
        <v>1</v>
      </c>
      <c r="F226" s="267" t="s">
        <v>675</v>
      </c>
      <c r="G226" s="265"/>
      <c r="H226" s="268">
        <v>35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138</v>
      </c>
      <c r="AU226" s="274" t="s">
        <v>83</v>
      </c>
      <c r="AV226" s="14" t="s">
        <v>83</v>
      </c>
      <c r="AW226" s="14" t="s">
        <v>30</v>
      </c>
      <c r="AX226" s="14" t="s">
        <v>73</v>
      </c>
      <c r="AY226" s="274" t="s">
        <v>128</v>
      </c>
    </row>
    <row r="227" s="14" customFormat="1">
      <c r="A227" s="14"/>
      <c r="B227" s="264"/>
      <c r="C227" s="265"/>
      <c r="D227" s="249" t="s">
        <v>138</v>
      </c>
      <c r="E227" s="266" t="s">
        <v>1</v>
      </c>
      <c r="F227" s="267" t="s">
        <v>676</v>
      </c>
      <c r="G227" s="265"/>
      <c r="H227" s="268">
        <v>103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4" t="s">
        <v>138</v>
      </c>
      <c r="AU227" s="274" t="s">
        <v>83</v>
      </c>
      <c r="AV227" s="14" t="s">
        <v>83</v>
      </c>
      <c r="AW227" s="14" t="s">
        <v>30</v>
      </c>
      <c r="AX227" s="14" t="s">
        <v>73</v>
      </c>
      <c r="AY227" s="274" t="s">
        <v>128</v>
      </c>
    </row>
    <row r="228" s="14" customFormat="1">
      <c r="A228" s="14"/>
      <c r="B228" s="264"/>
      <c r="C228" s="265"/>
      <c r="D228" s="249" t="s">
        <v>138</v>
      </c>
      <c r="E228" s="266" t="s">
        <v>1</v>
      </c>
      <c r="F228" s="267" t="s">
        <v>723</v>
      </c>
      <c r="G228" s="265"/>
      <c r="H228" s="268">
        <v>33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4" t="s">
        <v>138</v>
      </c>
      <c r="AU228" s="274" t="s">
        <v>83</v>
      </c>
      <c r="AV228" s="14" t="s">
        <v>83</v>
      </c>
      <c r="AW228" s="14" t="s">
        <v>30</v>
      </c>
      <c r="AX228" s="14" t="s">
        <v>73</v>
      </c>
      <c r="AY228" s="274" t="s">
        <v>128</v>
      </c>
    </row>
    <row r="229" s="2" customFormat="1" ht="21.75" customHeight="1">
      <c r="A229" s="37"/>
      <c r="B229" s="38"/>
      <c r="C229" s="235" t="s">
        <v>309</v>
      </c>
      <c r="D229" s="235" t="s">
        <v>130</v>
      </c>
      <c r="E229" s="236" t="s">
        <v>304</v>
      </c>
      <c r="F229" s="237" t="s">
        <v>305</v>
      </c>
      <c r="G229" s="238" t="s">
        <v>133</v>
      </c>
      <c r="H229" s="239">
        <v>223</v>
      </c>
      <c r="I229" s="240"/>
      <c r="J229" s="241">
        <f>ROUND(I229*H229,2)</f>
        <v>0</v>
      </c>
      <c r="K229" s="242"/>
      <c r="L229" s="43"/>
      <c r="M229" s="243" t="s">
        <v>1</v>
      </c>
      <c r="N229" s="244" t="s">
        <v>38</v>
      </c>
      <c r="O229" s="90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7" t="s">
        <v>134</v>
      </c>
      <c r="AT229" s="247" t="s">
        <v>130</v>
      </c>
      <c r="AU229" s="247" t="s">
        <v>83</v>
      </c>
      <c r="AY229" s="16" t="s">
        <v>128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6" t="s">
        <v>81</v>
      </c>
      <c r="BK229" s="248">
        <f>ROUND(I229*H229,2)</f>
        <v>0</v>
      </c>
      <c r="BL229" s="16" t="s">
        <v>134</v>
      </c>
      <c r="BM229" s="247" t="s">
        <v>725</v>
      </c>
    </row>
    <row r="230" s="2" customFormat="1">
      <c r="A230" s="37"/>
      <c r="B230" s="38"/>
      <c r="C230" s="39"/>
      <c r="D230" s="249" t="s">
        <v>136</v>
      </c>
      <c r="E230" s="39"/>
      <c r="F230" s="250" t="s">
        <v>307</v>
      </c>
      <c r="G230" s="39"/>
      <c r="H230" s="39"/>
      <c r="I230" s="143"/>
      <c r="J230" s="39"/>
      <c r="K230" s="39"/>
      <c r="L230" s="43"/>
      <c r="M230" s="251"/>
      <c r="N230" s="25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136</v>
      </c>
      <c r="AU230" s="16" t="s">
        <v>83</v>
      </c>
    </row>
    <row r="231" s="14" customFormat="1">
      <c r="A231" s="14"/>
      <c r="B231" s="264"/>
      <c r="C231" s="265"/>
      <c r="D231" s="249" t="s">
        <v>138</v>
      </c>
      <c r="E231" s="266" t="s">
        <v>1</v>
      </c>
      <c r="F231" s="267" t="s">
        <v>726</v>
      </c>
      <c r="G231" s="265"/>
      <c r="H231" s="268">
        <v>223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4" t="s">
        <v>138</v>
      </c>
      <c r="AU231" s="274" t="s">
        <v>83</v>
      </c>
      <c r="AV231" s="14" t="s">
        <v>83</v>
      </c>
      <c r="AW231" s="14" t="s">
        <v>30</v>
      </c>
      <c r="AX231" s="14" t="s">
        <v>73</v>
      </c>
      <c r="AY231" s="274" t="s">
        <v>128</v>
      </c>
    </row>
    <row r="232" s="13" customFormat="1">
      <c r="A232" s="13"/>
      <c r="B232" s="253"/>
      <c r="C232" s="254"/>
      <c r="D232" s="249" t="s">
        <v>138</v>
      </c>
      <c r="E232" s="255" t="s">
        <v>1</v>
      </c>
      <c r="F232" s="256" t="s">
        <v>139</v>
      </c>
      <c r="G232" s="254"/>
      <c r="H232" s="257">
        <v>223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138</v>
      </c>
      <c r="AU232" s="263" t="s">
        <v>83</v>
      </c>
      <c r="AV232" s="13" t="s">
        <v>134</v>
      </c>
      <c r="AW232" s="13" t="s">
        <v>4</v>
      </c>
      <c r="AX232" s="13" t="s">
        <v>81</v>
      </c>
      <c r="AY232" s="263" t="s">
        <v>128</v>
      </c>
    </row>
    <row r="233" s="2" customFormat="1" ht="21.75" customHeight="1">
      <c r="A233" s="37"/>
      <c r="B233" s="38"/>
      <c r="C233" s="235" t="s">
        <v>315</v>
      </c>
      <c r="D233" s="235" t="s">
        <v>130</v>
      </c>
      <c r="E233" s="236" t="s">
        <v>310</v>
      </c>
      <c r="F233" s="237" t="s">
        <v>311</v>
      </c>
      <c r="G233" s="238" t="s">
        <v>133</v>
      </c>
      <c r="H233" s="239">
        <v>35</v>
      </c>
      <c r="I233" s="240"/>
      <c r="J233" s="241">
        <f>ROUND(I233*H233,2)</f>
        <v>0</v>
      </c>
      <c r="K233" s="242"/>
      <c r="L233" s="43"/>
      <c r="M233" s="243" t="s">
        <v>1</v>
      </c>
      <c r="N233" s="244" t="s">
        <v>38</v>
      </c>
      <c r="O233" s="90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7" t="s">
        <v>134</v>
      </c>
      <c r="AT233" s="247" t="s">
        <v>130</v>
      </c>
      <c r="AU233" s="247" t="s">
        <v>83</v>
      </c>
      <c r="AY233" s="16" t="s">
        <v>128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6" t="s">
        <v>81</v>
      </c>
      <c r="BK233" s="248">
        <f>ROUND(I233*H233,2)</f>
        <v>0</v>
      </c>
      <c r="BL233" s="16" t="s">
        <v>134</v>
      </c>
      <c r="BM233" s="247" t="s">
        <v>727</v>
      </c>
    </row>
    <row r="234" s="2" customFormat="1">
      <c r="A234" s="37"/>
      <c r="B234" s="38"/>
      <c r="C234" s="39"/>
      <c r="D234" s="249" t="s">
        <v>136</v>
      </c>
      <c r="E234" s="39"/>
      <c r="F234" s="250" t="s">
        <v>313</v>
      </c>
      <c r="G234" s="39"/>
      <c r="H234" s="39"/>
      <c r="I234" s="143"/>
      <c r="J234" s="39"/>
      <c r="K234" s="39"/>
      <c r="L234" s="43"/>
      <c r="M234" s="251"/>
      <c r="N234" s="252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83</v>
      </c>
    </row>
    <row r="235" s="14" customFormat="1">
      <c r="A235" s="14"/>
      <c r="B235" s="264"/>
      <c r="C235" s="265"/>
      <c r="D235" s="249" t="s">
        <v>138</v>
      </c>
      <c r="E235" s="266" t="s">
        <v>1</v>
      </c>
      <c r="F235" s="267" t="s">
        <v>675</v>
      </c>
      <c r="G235" s="265"/>
      <c r="H235" s="268">
        <v>35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4" t="s">
        <v>138</v>
      </c>
      <c r="AU235" s="274" t="s">
        <v>83</v>
      </c>
      <c r="AV235" s="14" t="s">
        <v>83</v>
      </c>
      <c r="AW235" s="14" t="s">
        <v>30</v>
      </c>
      <c r="AX235" s="14" t="s">
        <v>73</v>
      </c>
      <c r="AY235" s="274" t="s">
        <v>128</v>
      </c>
    </row>
    <row r="236" s="2" customFormat="1" ht="21.75" customHeight="1">
      <c r="A236" s="37"/>
      <c r="B236" s="38"/>
      <c r="C236" s="235" t="s">
        <v>320</v>
      </c>
      <c r="D236" s="235" t="s">
        <v>130</v>
      </c>
      <c r="E236" s="236" t="s">
        <v>321</v>
      </c>
      <c r="F236" s="237" t="s">
        <v>322</v>
      </c>
      <c r="G236" s="238" t="s">
        <v>133</v>
      </c>
      <c r="H236" s="239">
        <v>258</v>
      </c>
      <c r="I236" s="240"/>
      <c r="J236" s="241">
        <f>ROUND(I236*H236,2)</f>
        <v>0</v>
      </c>
      <c r="K236" s="242"/>
      <c r="L236" s="43"/>
      <c r="M236" s="243" t="s">
        <v>1</v>
      </c>
      <c r="N236" s="244" t="s">
        <v>38</v>
      </c>
      <c r="O236" s="90"/>
      <c r="P236" s="245">
        <f>O236*H236</f>
        <v>0</v>
      </c>
      <c r="Q236" s="245">
        <v>0.0056100000000000004</v>
      </c>
      <c r="R236" s="245">
        <f>Q236*H236</f>
        <v>1.4473800000000001</v>
      </c>
      <c r="S236" s="245">
        <v>0</v>
      </c>
      <c r="T236" s="24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7" t="s">
        <v>134</v>
      </c>
      <c r="AT236" s="247" t="s">
        <v>130</v>
      </c>
      <c r="AU236" s="247" t="s">
        <v>83</v>
      </c>
      <c r="AY236" s="16" t="s">
        <v>128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6" t="s">
        <v>81</v>
      </c>
      <c r="BK236" s="248">
        <f>ROUND(I236*H236,2)</f>
        <v>0</v>
      </c>
      <c r="BL236" s="16" t="s">
        <v>134</v>
      </c>
      <c r="BM236" s="247" t="s">
        <v>728</v>
      </c>
    </row>
    <row r="237" s="2" customFormat="1">
      <c r="A237" s="37"/>
      <c r="B237" s="38"/>
      <c r="C237" s="39"/>
      <c r="D237" s="249" t="s">
        <v>136</v>
      </c>
      <c r="E237" s="39"/>
      <c r="F237" s="250" t="s">
        <v>322</v>
      </c>
      <c r="G237" s="39"/>
      <c r="H237" s="39"/>
      <c r="I237" s="143"/>
      <c r="J237" s="39"/>
      <c r="K237" s="39"/>
      <c r="L237" s="43"/>
      <c r="M237" s="251"/>
      <c r="N237" s="252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83</v>
      </c>
    </row>
    <row r="238" s="14" customFormat="1">
      <c r="A238" s="14"/>
      <c r="B238" s="264"/>
      <c r="C238" s="265"/>
      <c r="D238" s="249" t="s">
        <v>138</v>
      </c>
      <c r="E238" s="266" t="s">
        <v>1</v>
      </c>
      <c r="F238" s="267" t="s">
        <v>729</v>
      </c>
      <c r="G238" s="265"/>
      <c r="H238" s="268">
        <v>258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4" t="s">
        <v>138</v>
      </c>
      <c r="AU238" s="274" t="s">
        <v>83</v>
      </c>
      <c r="AV238" s="14" t="s">
        <v>83</v>
      </c>
      <c r="AW238" s="14" t="s">
        <v>30</v>
      </c>
      <c r="AX238" s="14" t="s">
        <v>73</v>
      </c>
      <c r="AY238" s="274" t="s">
        <v>128</v>
      </c>
    </row>
    <row r="239" s="2" customFormat="1" ht="21.75" customHeight="1">
      <c r="A239" s="37"/>
      <c r="B239" s="38"/>
      <c r="C239" s="235" t="s">
        <v>324</v>
      </c>
      <c r="D239" s="235" t="s">
        <v>130</v>
      </c>
      <c r="E239" s="236" t="s">
        <v>325</v>
      </c>
      <c r="F239" s="237" t="s">
        <v>326</v>
      </c>
      <c r="G239" s="238" t="s">
        <v>133</v>
      </c>
      <c r="H239" s="239">
        <v>258</v>
      </c>
      <c r="I239" s="240"/>
      <c r="J239" s="241">
        <f>ROUND(I239*H239,2)</f>
        <v>0</v>
      </c>
      <c r="K239" s="242"/>
      <c r="L239" s="43"/>
      <c r="M239" s="243" t="s">
        <v>1</v>
      </c>
      <c r="N239" s="244" t="s">
        <v>38</v>
      </c>
      <c r="O239" s="90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7" t="s">
        <v>134</v>
      </c>
      <c r="AT239" s="247" t="s">
        <v>130</v>
      </c>
      <c r="AU239" s="247" t="s">
        <v>83</v>
      </c>
      <c r="AY239" s="16" t="s">
        <v>128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6" t="s">
        <v>81</v>
      </c>
      <c r="BK239" s="248">
        <f>ROUND(I239*H239,2)</f>
        <v>0</v>
      </c>
      <c r="BL239" s="16" t="s">
        <v>134</v>
      </c>
      <c r="BM239" s="247" t="s">
        <v>730</v>
      </c>
    </row>
    <row r="240" s="2" customFormat="1">
      <c r="A240" s="37"/>
      <c r="B240" s="38"/>
      <c r="C240" s="39"/>
      <c r="D240" s="249" t="s">
        <v>136</v>
      </c>
      <c r="E240" s="39"/>
      <c r="F240" s="250" t="s">
        <v>326</v>
      </c>
      <c r="G240" s="39"/>
      <c r="H240" s="39"/>
      <c r="I240" s="143"/>
      <c r="J240" s="39"/>
      <c r="K240" s="39"/>
      <c r="L240" s="43"/>
      <c r="M240" s="251"/>
      <c r="N240" s="252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136</v>
      </c>
      <c r="AU240" s="16" t="s">
        <v>83</v>
      </c>
    </row>
    <row r="241" s="14" customFormat="1">
      <c r="A241" s="14"/>
      <c r="B241" s="264"/>
      <c r="C241" s="265"/>
      <c r="D241" s="249" t="s">
        <v>138</v>
      </c>
      <c r="E241" s="266" t="s">
        <v>1</v>
      </c>
      <c r="F241" s="267" t="s">
        <v>731</v>
      </c>
      <c r="G241" s="265"/>
      <c r="H241" s="268">
        <v>258</v>
      </c>
      <c r="I241" s="269"/>
      <c r="J241" s="265"/>
      <c r="K241" s="265"/>
      <c r="L241" s="270"/>
      <c r="M241" s="271"/>
      <c r="N241" s="272"/>
      <c r="O241" s="272"/>
      <c r="P241" s="272"/>
      <c r="Q241" s="272"/>
      <c r="R241" s="272"/>
      <c r="S241" s="272"/>
      <c r="T241" s="27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4" t="s">
        <v>138</v>
      </c>
      <c r="AU241" s="274" t="s">
        <v>83</v>
      </c>
      <c r="AV241" s="14" t="s">
        <v>83</v>
      </c>
      <c r="AW241" s="14" t="s">
        <v>30</v>
      </c>
      <c r="AX241" s="14" t="s">
        <v>73</v>
      </c>
      <c r="AY241" s="274" t="s">
        <v>128</v>
      </c>
    </row>
    <row r="242" s="2" customFormat="1" ht="21.75" customHeight="1">
      <c r="A242" s="37"/>
      <c r="B242" s="38"/>
      <c r="C242" s="235" t="s">
        <v>329</v>
      </c>
      <c r="D242" s="235" t="s">
        <v>130</v>
      </c>
      <c r="E242" s="236" t="s">
        <v>330</v>
      </c>
      <c r="F242" s="237" t="s">
        <v>331</v>
      </c>
      <c r="G242" s="238" t="s">
        <v>133</v>
      </c>
      <c r="H242" s="239">
        <v>258</v>
      </c>
      <c r="I242" s="240"/>
      <c r="J242" s="241">
        <f>ROUND(I242*H242,2)</f>
        <v>0</v>
      </c>
      <c r="K242" s="242"/>
      <c r="L242" s="43"/>
      <c r="M242" s="243" t="s">
        <v>1</v>
      </c>
      <c r="N242" s="244" t="s">
        <v>38</v>
      </c>
      <c r="O242" s="90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7" t="s">
        <v>134</v>
      </c>
      <c r="AT242" s="247" t="s">
        <v>130</v>
      </c>
      <c r="AU242" s="247" t="s">
        <v>83</v>
      </c>
      <c r="AY242" s="16" t="s">
        <v>128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6" t="s">
        <v>81</v>
      </c>
      <c r="BK242" s="248">
        <f>ROUND(I242*H242,2)</f>
        <v>0</v>
      </c>
      <c r="BL242" s="16" t="s">
        <v>134</v>
      </c>
      <c r="BM242" s="247" t="s">
        <v>732</v>
      </c>
    </row>
    <row r="243" s="2" customFormat="1">
      <c r="A243" s="37"/>
      <c r="B243" s="38"/>
      <c r="C243" s="39"/>
      <c r="D243" s="249" t="s">
        <v>136</v>
      </c>
      <c r="E243" s="39"/>
      <c r="F243" s="250" t="s">
        <v>333</v>
      </c>
      <c r="G243" s="39"/>
      <c r="H243" s="39"/>
      <c r="I243" s="143"/>
      <c r="J243" s="39"/>
      <c r="K243" s="39"/>
      <c r="L243" s="43"/>
      <c r="M243" s="251"/>
      <c r="N243" s="252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136</v>
      </c>
      <c r="AU243" s="16" t="s">
        <v>83</v>
      </c>
    </row>
    <row r="244" s="14" customFormat="1">
      <c r="A244" s="14"/>
      <c r="B244" s="264"/>
      <c r="C244" s="265"/>
      <c r="D244" s="249" t="s">
        <v>138</v>
      </c>
      <c r="E244" s="266" t="s">
        <v>1</v>
      </c>
      <c r="F244" s="267" t="s">
        <v>731</v>
      </c>
      <c r="G244" s="265"/>
      <c r="H244" s="268">
        <v>258</v>
      </c>
      <c r="I244" s="269"/>
      <c r="J244" s="265"/>
      <c r="K244" s="265"/>
      <c r="L244" s="270"/>
      <c r="M244" s="271"/>
      <c r="N244" s="272"/>
      <c r="O244" s="272"/>
      <c r="P244" s="272"/>
      <c r="Q244" s="272"/>
      <c r="R244" s="272"/>
      <c r="S244" s="272"/>
      <c r="T244" s="27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4" t="s">
        <v>138</v>
      </c>
      <c r="AU244" s="274" t="s">
        <v>83</v>
      </c>
      <c r="AV244" s="14" t="s">
        <v>83</v>
      </c>
      <c r="AW244" s="14" t="s">
        <v>30</v>
      </c>
      <c r="AX244" s="14" t="s">
        <v>73</v>
      </c>
      <c r="AY244" s="274" t="s">
        <v>128</v>
      </c>
    </row>
    <row r="245" s="2" customFormat="1" ht="21.75" customHeight="1">
      <c r="A245" s="37"/>
      <c r="B245" s="38"/>
      <c r="C245" s="235" t="s">
        <v>334</v>
      </c>
      <c r="D245" s="235" t="s">
        <v>130</v>
      </c>
      <c r="E245" s="236" t="s">
        <v>733</v>
      </c>
      <c r="F245" s="237" t="s">
        <v>734</v>
      </c>
      <c r="G245" s="238" t="s">
        <v>133</v>
      </c>
      <c r="H245" s="239">
        <v>0</v>
      </c>
      <c r="I245" s="240"/>
      <c r="J245" s="241">
        <f>ROUND(I245*H245,2)</f>
        <v>0</v>
      </c>
      <c r="K245" s="242"/>
      <c r="L245" s="43"/>
      <c r="M245" s="243" t="s">
        <v>1</v>
      </c>
      <c r="N245" s="244" t="s">
        <v>38</v>
      </c>
      <c r="O245" s="90"/>
      <c r="P245" s="245">
        <f>O245*H245</f>
        <v>0</v>
      </c>
      <c r="Q245" s="245">
        <v>0.084250000000000005</v>
      </c>
      <c r="R245" s="245">
        <f>Q245*H245</f>
        <v>0</v>
      </c>
      <c r="S245" s="245">
        <v>0</v>
      </c>
      <c r="T245" s="24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7" t="s">
        <v>134</v>
      </c>
      <c r="AT245" s="247" t="s">
        <v>130</v>
      </c>
      <c r="AU245" s="247" t="s">
        <v>83</v>
      </c>
      <c r="AY245" s="16" t="s">
        <v>128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6" t="s">
        <v>81</v>
      </c>
      <c r="BK245" s="248">
        <f>ROUND(I245*H245,2)</f>
        <v>0</v>
      </c>
      <c r="BL245" s="16" t="s">
        <v>134</v>
      </c>
      <c r="BM245" s="247" t="s">
        <v>735</v>
      </c>
    </row>
    <row r="246" s="2" customFormat="1">
      <c r="A246" s="37"/>
      <c r="B246" s="38"/>
      <c r="C246" s="39"/>
      <c r="D246" s="249" t="s">
        <v>136</v>
      </c>
      <c r="E246" s="39"/>
      <c r="F246" s="250" t="s">
        <v>736</v>
      </c>
      <c r="G246" s="39"/>
      <c r="H246" s="39"/>
      <c r="I246" s="143"/>
      <c r="J246" s="39"/>
      <c r="K246" s="39"/>
      <c r="L246" s="43"/>
      <c r="M246" s="251"/>
      <c r="N246" s="252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83</v>
      </c>
    </row>
    <row r="247" s="2" customFormat="1" ht="16.5" customHeight="1">
      <c r="A247" s="37"/>
      <c r="B247" s="38"/>
      <c r="C247" s="275" t="s">
        <v>339</v>
      </c>
      <c r="D247" s="275" t="s">
        <v>243</v>
      </c>
      <c r="E247" s="276" t="s">
        <v>340</v>
      </c>
      <c r="F247" s="277" t="s">
        <v>341</v>
      </c>
      <c r="G247" s="278" t="s">
        <v>133</v>
      </c>
      <c r="H247" s="279">
        <v>0</v>
      </c>
      <c r="I247" s="280"/>
      <c r="J247" s="281">
        <f>ROUND(I247*H247,2)</f>
        <v>0</v>
      </c>
      <c r="K247" s="282"/>
      <c r="L247" s="283"/>
      <c r="M247" s="284" t="s">
        <v>1</v>
      </c>
      <c r="N247" s="285" t="s">
        <v>38</v>
      </c>
      <c r="O247" s="90"/>
      <c r="P247" s="245">
        <f>O247*H247</f>
        <v>0</v>
      </c>
      <c r="Q247" s="245">
        <v>0.19700000000000001</v>
      </c>
      <c r="R247" s="245">
        <f>Q247*H247</f>
        <v>0</v>
      </c>
      <c r="S247" s="245">
        <v>0</v>
      </c>
      <c r="T247" s="24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47" t="s">
        <v>175</v>
      </c>
      <c r="AT247" s="247" t="s">
        <v>243</v>
      </c>
      <c r="AU247" s="247" t="s">
        <v>83</v>
      </c>
      <c r="AY247" s="16" t="s">
        <v>128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6" t="s">
        <v>81</v>
      </c>
      <c r="BK247" s="248">
        <f>ROUND(I247*H247,2)</f>
        <v>0</v>
      </c>
      <c r="BL247" s="16" t="s">
        <v>134</v>
      </c>
      <c r="BM247" s="247" t="s">
        <v>737</v>
      </c>
    </row>
    <row r="248" s="2" customFormat="1">
      <c r="A248" s="37"/>
      <c r="B248" s="38"/>
      <c r="C248" s="39"/>
      <c r="D248" s="249" t="s">
        <v>136</v>
      </c>
      <c r="E248" s="39"/>
      <c r="F248" s="250" t="s">
        <v>343</v>
      </c>
      <c r="G248" s="39"/>
      <c r="H248" s="39"/>
      <c r="I248" s="143"/>
      <c r="J248" s="39"/>
      <c r="K248" s="39"/>
      <c r="L248" s="43"/>
      <c r="M248" s="251"/>
      <c r="N248" s="252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136</v>
      </c>
      <c r="AU248" s="16" t="s">
        <v>83</v>
      </c>
    </row>
    <row r="249" s="2" customFormat="1" ht="21.75" customHeight="1">
      <c r="A249" s="37"/>
      <c r="B249" s="38"/>
      <c r="C249" s="275" t="s">
        <v>344</v>
      </c>
      <c r="D249" s="275" t="s">
        <v>243</v>
      </c>
      <c r="E249" s="276" t="s">
        <v>345</v>
      </c>
      <c r="F249" s="277" t="s">
        <v>346</v>
      </c>
      <c r="G249" s="278" t="s">
        <v>133</v>
      </c>
      <c r="H249" s="279">
        <v>0</v>
      </c>
      <c r="I249" s="280"/>
      <c r="J249" s="281">
        <f>ROUND(I249*H249,2)</f>
        <v>0</v>
      </c>
      <c r="K249" s="282"/>
      <c r="L249" s="283"/>
      <c r="M249" s="284" t="s">
        <v>1</v>
      </c>
      <c r="N249" s="285" t="s">
        <v>38</v>
      </c>
      <c r="O249" s="90"/>
      <c r="P249" s="245">
        <f>O249*H249</f>
        <v>0</v>
      </c>
      <c r="Q249" s="245">
        <v>0.14599999999999999</v>
      </c>
      <c r="R249" s="245">
        <f>Q249*H249</f>
        <v>0</v>
      </c>
      <c r="S249" s="245">
        <v>0</v>
      </c>
      <c r="T249" s="24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7" t="s">
        <v>175</v>
      </c>
      <c r="AT249" s="247" t="s">
        <v>243</v>
      </c>
      <c r="AU249" s="247" t="s">
        <v>83</v>
      </c>
      <c r="AY249" s="16" t="s">
        <v>128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6" t="s">
        <v>81</v>
      </c>
      <c r="BK249" s="248">
        <f>ROUND(I249*H249,2)</f>
        <v>0</v>
      </c>
      <c r="BL249" s="16" t="s">
        <v>134</v>
      </c>
      <c r="BM249" s="247" t="s">
        <v>738</v>
      </c>
    </row>
    <row r="250" s="2" customFormat="1">
      <c r="A250" s="37"/>
      <c r="B250" s="38"/>
      <c r="C250" s="39"/>
      <c r="D250" s="249" t="s">
        <v>136</v>
      </c>
      <c r="E250" s="39"/>
      <c r="F250" s="250" t="s">
        <v>346</v>
      </c>
      <c r="G250" s="39"/>
      <c r="H250" s="39"/>
      <c r="I250" s="143"/>
      <c r="J250" s="39"/>
      <c r="K250" s="39"/>
      <c r="L250" s="43"/>
      <c r="M250" s="251"/>
      <c r="N250" s="252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136</v>
      </c>
      <c r="AU250" s="16" t="s">
        <v>83</v>
      </c>
    </row>
    <row r="251" s="2" customFormat="1" ht="21.75" customHeight="1">
      <c r="A251" s="37"/>
      <c r="B251" s="38"/>
      <c r="C251" s="235" t="s">
        <v>348</v>
      </c>
      <c r="D251" s="235" t="s">
        <v>130</v>
      </c>
      <c r="E251" s="236" t="s">
        <v>363</v>
      </c>
      <c r="F251" s="237" t="s">
        <v>364</v>
      </c>
      <c r="G251" s="238" t="s">
        <v>133</v>
      </c>
      <c r="H251" s="239">
        <v>136</v>
      </c>
      <c r="I251" s="240"/>
      <c r="J251" s="241">
        <f>ROUND(I251*H251,2)</f>
        <v>0</v>
      </c>
      <c r="K251" s="242"/>
      <c r="L251" s="43"/>
      <c r="M251" s="243" t="s">
        <v>1</v>
      </c>
      <c r="N251" s="244" t="s">
        <v>38</v>
      </c>
      <c r="O251" s="90"/>
      <c r="P251" s="245">
        <f>O251*H251</f>
        <v>0</v>
      </c>
      <c r="Q251" s="245">
        <v>0.085650000000000004</v>
      </c>
      <c r="R251" s="245">
        <f>Q251*H251</f>
        <v>11.648400000000001</v>
      </c>
      <c r="S251" s="245">
        <v>0</v>
      </c>
      <c r="T251" s="24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7" t="s">
        <v>134</v>
      </c>
      <c r="AT251" s="247" t="s">
        <v>130</v>
      </c>
      <c r="AU251" s="247" t="s">
        <v>83</v>
      </c>
      <c r="AY251" s="16" t="s">
        <v>128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6" t="s">
        <v>81</v>
      </c>
      <c r="BK251" s="248">
        <f>ROUND(I251*H251,2)</f>
        <v>0</v>
      </c>
      <c r="BL251" s="16" t="s">
        <v>134</v>
      </c>
      <c r="BM251" s="247" t="s">
        <v>739</v>
      </c>
    </row>
    <row r="252" s="2" customFormat="1">
      <c r="A252" s="37"/>
      <c r="B252" s="38"/>
      <c r="C252" s="39"/>
      <c r="D252" s="249" t="s">
        <v>136</v>
      </c>
      <c r="E252" s="39"/>
      <c r="F252" s="250" t="s">
        <v>366</v>
      </c>
      <c r="G252" s="39"/>
      <c r="H252" s="39"/>
      <c r="I252" s="143"/>
      <c r="J252" s="39"/>
      <c r="K252" s="39"/>
      <c r="L252" s="43"/>
      <c r="M252" s="251"/>
      <c r="N252" s="252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83</v>
      </c>
    </row>
    <row r="253" s="14" customFormat="1">
      <c r="A253" s="14"/>
      <c r="B253" s="264"/>
      <c r="C253" s="265"/>
      <c r="D253" s="249" t="s">
        <v>138</v>
      </c>
      <c r="E253" s="266" t="s">
        <v>1</v>
      </c>
      <c r="F253" s="267" t="s">
        <v>740</v>
      </c>
      <c r="G253" s="265"/>
      <c r="H253" s="268">
        <v>136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138</v>
      </c>
      <c r="AU253" s="274" t="s">
        <v>83</v>
      </c>
      <c r="AV253" s="14" t="s">
        <v>83</v>
      </c>
      <c r="AW253" s="14" t="s">
        <v>30</v>
      </c>
      <c r="AX253" s="14" t="s">
        <v>73</v>
      </c>
      <c r="AY253" s="274" t="s">
        <v>128</v>
      </c>
    </row>
    <row r="254" s="2" customFormat="1" ht="16.5" customHeight="1">
      <c r="A254" s="37"/>
      <c r="B254" s="38"/>
      <c r="C254" s="275" t="s">
        <v>353</v>
      </c>
      <c r="D254" s="275" t="s">
        <v>243</v>
      </c>
      <c r="E254" s="276" t="s">
        <v>369</v>
      </c>
      <c r="F254" s="277" t="s">
        <v>370</v>
      </c>
      <c r="G254" s="278" t="s">
        <v>133</v>
      </c>
      <c r="H254" s="279">
        <v>137.36000000000001</v>
      </c>
      <c r="I254" s="280"/>
      <c r="J254" s="281">
        <f>ROUND(I254*H254,2)</f>
        <v>0</v>
      </c>
      <c r="K254" s="282"/>
      <c r="L254" s="283"/>
      <c r="M254" s="284" t="s">
        <v>1</v>
      </c>
      <c r="N254" s="285" t="s">
        <v>38</v>
      </c>
      <c r="O254" s="90"/>
      <c r="P254" s="245">
        <f>O254*H254</f>
        <v>0</v>
      </c>
      <c r="Q254" s="245">
        <v>0.14299999999999999</v>
      </c>
      <c r="R254" s="245">
        <f>Q254*H254</f>
        <v>19.642479999999999</v>
      </c>
      <c r="S254" s="245">
        <v>0</v>
      </c>
      <c r="T254" s="24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7" t="s">
        <v>175</v>
      </c>
      <c r="AT254" s="247" t="s">
        <v>243</v>
      </c>
      <c r="AU254" s="247" t="s">
        <v>83</v>
      </c>
      <c r="AY254" s="16" t="s">
        <v>128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6" t="s">
        <v>81</v>
      </c>
      <c r="BK254" s="248">
        <f>ROUND(I254*H254,2)</f>
        <v>0</v>
      </c>
      <c r="BL254" s="16" t="s">
        <v>134</v>
      </c>
      <c r="BM254" s="247" t="s">
        <v>741</v>
      </c>
    </row>
    <row r="255" s="2" customFormat="1">
      <c r="A255" s="37"/>
      <c r="B255" s="38"/>
      <c r="C255" s="39"/>
      <c r="D255" s="249" t="s">
        <v>136</v>
      </c>
      <c r="E255" s="39"/>
      <c r="F255" s="250" t="s">
        <v>372</v>
      </c>
      <c r="G255" s="39"/>
      <c r="H255" s="39"/>
      <c r="I255" s="143"/>
      <c r="J255" s="39"/>
      <c r="K255" s="39"/>
      <c r="L255" s="43"/>
      <c r="M255" s="251"/>
      <c r="N255" s="252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83</v>
      </c>
    </row>
    <row r="256" s="14" customFormat="1">
      <c r="A256" s="14"/>
      <c r="B256" s="264"/>
      <c r="C256" s="265"/>
      <c r="D256" s="249" t="s">
        <v>138</v>
      </c>
      <c r="E256" s="266" t="s">
        <v>1</v>
      </c>
      <c r="F256" s="267" t="s">
        <v>742</v>
      </c>
      <c r="G256" s="265"/>
      <c r="H256" s="268">
        <v>137.36000000000001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138</v>
      </c>
      <c r="AU256" s="274" t="s">
        <v>83</v>
      </c>
      <c r="AV256" s="14" t="s">
        <v>83</v>
      </c>
      <c r="AW256" s="14" t="s">
        <v>30</v>
      </c>
      <c r="AX256" s="14" t="s">
        <v>73</v>
      </c>
      <c r="AY256" s="274" t="s">
        <v>128</v>
      </c>
    </row>
    <row r="257" s="13" customFormat="1">
      <c r="A257" s="13"/>
      <c r="B257" s="253"/>
      <c r="C257" s="254"/>
      <c r="D257" s="249" t="s">
        <v>138</v>
      </c>
      <c r="E257" s="255" t="s">
        <v>1</v>
      </c>
      <c r="F257" s="256" t="s">
        <v>139</v>
      </c>
      <c r="G257" s="254"/>
      <c r="H257" s="257">
        <v>137.36000000000001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138</v>
      </c>
      <c r="AU257" s="263" t="s">
        <v>83</v>
      </c>
      <c r="AV257" s="13" t="s">
        <v>134</v>
      </c>
      <c r="AW257" s="13" t="s">
        <v>30</v>
      </c>
      <c r="AX257" s="13" t="s">
        <v>81</v>
      </c>
      <c r="AY257" s="263" t="s">
        <v>128</v>
      </c>
    </row>
    <row r="258" s="12" customFormat="1" ht="22.8" customHeight="1">
      <c r="A258" s="12"/>
      <c r="B258" s="219"/>
      <c r="C258" s="220"/>
      <c r="D258" s="221" t="s">
        <v>72</v>
      </c>
      <c r="E258" s="233" t="s">
        <v>175</v>
      </c>
      <c r="F258" s="233" t="s">
        <v>374</v>
      </c>
      <c r="G258" s="220"/>
      <c r="H258" s="220"/>
      <c r="I258" s="223"/>
      <c r="J258" s="234">
        <f>BK258</f>
        <v>0</v>
      </c>
      <c r="K258" s="220"/>
      <c r="L258" s="225"/>
      <c r="M258" s="226"/>
      <c r="N258" s="227"/>
      <c r="O258" s="227"/>
      <c r="P258" s="228">
        <f>SUM(P259:P294)</f>
        <v>0</v>
      </c>
      <c r="Q258" s="227"/>
      <c r="R258" s="228">
        <f>SUM(R259:R294)</f>
        <v>2.8829468999999999</v>
      </c>
      <c r="S258" s="227"/>
      <c r="T258" s="229">
        <f>SUM(T259:T294)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0" t="s">
        <v>81</v>
      </c>
      <c r="AT258" s="231" t="s">
        <v>72</v>
      </c>
      <c r="AU258" s="231" t="s">
        <v>81</v>
      </c>
      <c r="AY258" s="230" t="s">
        <v>128</v>
      </c>
      <c r="BK258" s="232">
        <f>SUM(BK259:BK294)</f>
        <v>0</v>
      </c>
    </row>
    <row r="259" s="2" customFormat="1" ht="21.75" customHeight="1">
      <c r="A259" s="37"/>
      <c r="B259" s="38"/>
      <c r="C259" s="235" t="s">
        <v>358</v>
      </c>
      <c r="D259" s="235" t="s">
        <v>130</v>
      </c>
      <c r="E259" s="236" t="s">
        <v>376</v>
      </c>
      <c r="F259" s="237" t="s">
        <v>377</v>
      </c>
      <c r="G259" s="238" t="s">
        <v>159</v>
      </c>
      <c r="H259" s="239">
        <v>7</v>
      </c>
      <c r="I259" s="240"/>
      <c r="J259" s="241">
        <f>ROUND(I259*H259,2)</f>
        <v>0</v>
      </c>
      <c r="K259" s="242"/>
      <c r="L259" s="43"/>
      <c r="M259" s="243" t="s">
        <v>1</v>
      </c>
      <c r="N259" s="244" t="s">
        <v>38</v>
      </c>
      <c r="O259" s="90"/>
      <c r="P259" s="245">
        <f>O259*H259</f>
        <v>0</v>
      </c>
      <c r="Q259" s="245">
        <v>1.0000000000000001E-05</v>
      </c>
      <c r="R259" s="245">
        <f>Q259*H259</f>
        <v>7.0000000000000007E-05</v>
      </c>
      <c r="S259" s="245">
        <v>0</v>
      </c>
      <c r="T259" s="24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7" t="s">
        <v>134</v>
      </c>
      <c r="AT259" s="247" t="s">
        <v>130</v>
      </c>
      <c r="AU259" s="247" t="s">
        <v>83</v>
      </c>
      <c r="AY259" s="16" t="s">
        <v>128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6" t="s">
        <v>81</v>
      </c>
      <c r="BK259" s="248">
        <f>ROUND(I259*H259,2)</f>
        <v>0</v>
      </c>
      <c r="BL259" s="16" t="s">
        <v>134</v>
      </c>
      <c r="BM259" s="247" t="s">
        <v>743</v>
      </c>
    </row>
    <row r="260" s="2" customFormat="1">
      <c r="A260" s="37"/>
      <c r="B260" s="38"/>
      <c r="C260" s="39"/>
      <c r="D260" s="249" t="s">
        <v>136</v>
      </c>
      <c r="E260" s="39"/>
      <c r="F260" s="250" t="s">
        <v>379</v>
      </c>
      <c r="G260" s="39"/>
      <c r="H260" s="39"/>
      <c r="I260" s="143"/>
      <c r="J260" s="39"/>
      <c r="K260" s="39"/>
      <c r="L260" s="43"/>
      <c r="M260" s="251"/>
      <c r="N260" s="252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136</v>
      </c>
      <c r="AU260" s="16" t="s">
        <v>83</v>
      </c>
    </row>
    <row r="261" s="14" customFormat="1">
      <c r="A261" s="14"/>
      <c r="B261" s="264"/>
      <c r="C261" s="265"/>
      <c r="D261" s="249" t="s">
        <v>138</v>
      </c>
      <c r="E261" s="266" t="s">
        <v>1</v>
      </c>
      <c r="F261" s="267" t="s">
        <v>744</v>
      </c>
      <c r="G261" s="265"/>
      <c r="H261" s="268">
        <v>7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4" t="s">
        <v>138</v>
      </c>
      <c r="AU261" s="274" t="s">
        <v>83</v>
      </c>
      <c r="AV261" s="14" t="s">
        <v>83</v>
      </c>
      <c r="AW261" s="14" t="s">
        <v>30</v>
      </c>
      <c r="AX261" s="14" t="s">
        <v>73</v>
      </c>
      <c r="AY261" s="274" t="s">
        <v>128</v>
      </c>
    </row>
    <row r="262" s="2" customFormat="1" ht="16.5" customHeight="1">
      <c r="A262" s="37"/>
      <c r="B262" s="38"/>
      <c r="C262" s="275" t="s">
        <v>362</v>
      </c>
      <c r="D262" s="275" t="s">
        <v>243</v>
      </c>
      <c r="E262" s="276" t="s">
        <v>382</v>
      </c>
      <c r="F262" s="277" t="s">
        <v>383</v>
      </c>
      <c r="G262" s="278" t="s">
        <v>384</v>
      </c>
      <c r="H262" s="279">
        <v>7.0700000000000003</v>
      </c>
      <c r="I262" s="280"/>
      <c r="J262" s="281">
        <f>ROUND(I262*H262,2)</f>
        <v>0</v>
      </c>
      <c r="K262" s="282"/>
      <c r="L262" s="283"/>
      <c r="M262" s="284" t="s">
        <v>1</v>
      </c>
      <c r="N262" s="285" t="s">
        <v>38</v>
      </c>
      <c r="O262" s="90"/>
      <c r="P262" s="245">
        <f>O262*H262</f>
        <v>0</v>
      </c>
      <c r="Q262" s="245">
        <v>0.0026700000000000001</v>
      </c>
      <c r="R262" s="245">
        <f>Q262*H262</f>
        <v>0.018876900000000002</v>
      </c>
      <c r="S262" s="245">
        <v>0</v>
      </c>
      <c r="T262" s="24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7" t="s">
        <v>175</v>
      </c>
      <c r="AT262" s="247" t="s">
        <v>243</v>
      </c>
      <c r="AU262" s="247" t="s">
        <v>83</v>
      </c>
      <c r="AY262" s="16" t="s">
        <v>128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6" t="s">
        <v>81</v>
      </c>
      <c r="BK262" s="248">
        <f>ROUND(I262*H262,2)</f>
        <v>0</v>
      </c>
      <c r="BL262" s="16" t="s">
        <v>134</v>
      </c>
      <c r="BM262" s="247" t="s">
        <v>745</v>
      </c>
    </row>
    <row r="263" s="2" customFormat="1">
      <c r="A263" s="37"/>
      <c r="B263" s="38"/>
      <c r="C263" s="39"/>
      <c r="D263" s="249" t="s">
        <v>136</v>
      </c>
      <c r="E263" s="39"/>
      <c r="F263" s="250" t="s">
        <v>386</v>
      </c>
      <c r="G263" s="39"/>
      <c r="H263" s="39"/>
      <c r="I263" s="143"/>
      <c r="J263" s="39"/>
      <c r="K263" s="39"/>
      <c r="L263" s="43"/>
      <c r="M263" s="251"/>
      <c r="N263" s="252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83</v>
      </c>
    </row>
    <row r="264" s="14" customFormat="1">
      <c r="A264" s="14"/>
      <c r="B264" s="264"/>
      <c r="C264" s="265"/>
      <c r="D264" s="249" t="s">
        <v>138</v>
      </c>
      <c r="E264" s="266" t="s">
        <v>1</v>
      </c>
      <c r="F264" s="267" t="s">
        <v>746</v>
      </c>
      <c r="G264" s="265"/>
      <c r="H264" s="268">
        <v>7.0700000000000003</v>
      </c>
      <c r="I264" s="269"/>
      <c r="J264" s="265"/>
      <c r="K264" s="265"/>
      <c r="L264" s="270"/>
      <c r="M264" s="271"/>
      <c r="N264" s="272"/>
      <c r="O264" s="272"/>
      <c r="P264" s="272"/>
      <c r="Q264" s="272"/>
      <c r="R264" s="272"/>
      <c r="S264" s="272"/>
      <c r="T264" s="27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4" t="s">
        <v>138</v>
      </c>
      <c r="AU264" s="274" t="s">
        <v>83</v>
      </c>
      <c r="AV264" s="14" t="s">
        <v>83</v>
      </c>
      <c r="AW264" s="14" t="s">
        <v>30</v>
      </c>
      <c r="AX264" s="14" t="s">
        <v>73</v>
      </c>
      <c r="AY264" s="274" t="s">
        <v>128</v>
      </c>
    </row>
    <row r="265" s="2" customFormat="1" ht="21.75" customHeight="1">
      <c r="A265" s="37"/>
      <c r="B265" s="38"/>
      <c r="C265" s="235" t="s">
        <v>368</v>
      </c>
      <c r="D265" s="235" t="s">
        <v>130</v>
      </c>
      <c r="E265" s="236" t="s">
        <v>388</v>
      </c>
      <c r="F265" s="237" t="s">
        <v>389</v>
      </c>
      <c r="G265" s="238" t="s">
        <v>384</v>
      </c>
      <c r="H265" s="239">
        <v>6</v>
      </c>
      <c r="I265" s="240"/>
      <c r="J265" s="241">
        <f>ROUND(I265*H265,2)</f>
        <v>0</v>
      </c>
      <c r="K265" s="242"/>
      <c r="L265" s="43"/>
      <c r="M265" s="243" t="s">
        <v>1</v>
      </c>
      <c r="N265" s="244" t="s">
        <v>38</v>
      </c>
      <c r="O265" s="90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7" t="s">
        <v>134</v>
      </c>
      <c r="AT265" s="247" t="s">
        <v>130</v>
      </c>
      <c r="AU265" s="247" t="s">
        <v>83</v>
      </c>
      <c r="AY265" s="16" t="s">
        <v>128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6" t="s">
        <v>81</v>
      </c>
      <c r="BK265" s="248">
        <f>ROUND(I265*H265,2)</f>
        <v>0</v>
      </c>
      <c r="BL265" s="16" t="s">
        <v>134</v>
      </c>
      <c r="BM265" s="247" t="s">
        <v>747</v>
      </c>
    </row>
    <row r="266" s="2" customFormat="1">
      <c r="A266" s="37"/>
      <c r="B266" s="38"/>
      <c r="C266" s="39"/>
      <c r="D266" s="249" t="s">
        <v>136</v>
      </c>
      <c r="E266" s="39"/>
      <c r="F266" s="250" t="s">
        <v>389</v>
      </c>
      <c r="G266" s="39"/>
      <c r="H266" s="39"/>
      <c r="I266" s="143"/>
      <c r="J266" s="39"/>
      <c r="K266" s="39"/>
      <c r="L266" s="43"/>
      <c r="M266" s="251"/>
      <c r="N266" s="252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83</v>
      </c>
    </row>
    <row r="267" s="2" customFormat="1" ht="16.5" customHeight="1">
      <c r="A267" s="37"/>
      <c r="B267" s="38"/>
      <c r="C267" s="275" t="s">
        <v>375</v>
      </c>
      <c r="D267" s="275" t="s">
        <v>243</v>
      </c>
      <c r="E267" s="276" t="s">
        <v>392</v>
      </c>
      <c r="F267" s="277" t="s">
        <v>393</v>
      </c>
      <c r="G267" s="278" t="s">
        <v>384</v>
      </c>
      <c r="H267" s="279">
        <v>6.0599999999999996</v>
      </c>
      <c r="I267" s="280"/>
      <c r="J267" s="281">
        <f>ROUND(I267*H267,2)</f>
        <v>0</v>
      </c>
      <c r="K267" s="282"/>
      <c r="L267" s="283"/>
      <c r="M267" s="284" t="s">
        <v>1</v>
      </c>
      <c r="N267" s="285" t="s">
        <v>38</v>
      </c>
      <c r="O267" s="90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7" t="s">
        <v>175</v>
      </c>
      <c r="AT267" s="247" t="s">
        <v>243</v>
      </c>
      <c r="AU267" s="247" t="s">
        <v>83</v>
      </c>
      <c r="AY267" s="16" t="s">
        <v>128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6" t="s">
        <v>81</v>
      </c>
      <c r="BK267" s="248">
        <f>ROUND(I267*H267,2)</f>
        <v>0</v>
      </c>
      <c r="BL267" s="16" t="s">
        <v>134</v>
      </c>
      <c r="BM267" s="247" t="s">
        <v>748</v>
      </c>
    </row>
    <row r="268" s="2" customFormat="1">
      <c r="A268" s="37"/>
      <c r="B268" s="38"/>
      <c r="C268" s="39"/>
      <c r="D268" s="249" t="s">
        <v>136</v>
      </c>
      <c r="E268" s="39"/>
      <c r="F268" s="250" t="s">
        <v>395</v>
      </c>
      <c r="G268" s="39"/>
      <c r="H268" s="39"/>
      <c r="I268" s="143"/>
      <c r="J268" s="39"/>
      <c r="K268" s="39"/>
      <c r="L268" s="43"/>
      <c r="M268" s="251"/>
      <c r="N268" s="252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83</v>
      </c>
    </row>
    <row r="269" s="2" customFormat="1" ht="21.75" customHeight="1">
      <c r="A269" s="37"/>
      <c r="B269" s="38"/>
      <c r="C269" s="235" t="s">
        <v>381</v>
      </c>
      <c r="D269" s="235" t="s">
        <v>130</v>
      </c>
      <c r="E269" s="236" t="s">
        <v>397</v>
      </c>
      <c r="F269" s="237" t="s">
        <v>398</v>
      </c>
      <c r="G269" s="238" t="s">
        <v>384</v>
      </c>
      <c r="H269" s="239">
        <v>4</v>
      </c>
      <c r="I269" s="240"/>
      <c r="J269" s="241">
        <f>ROUND(I269*H269,2)</f>
        <v>0</v>
      </c>
      <c r="K269" s="242"/>
      <c r="L269" s="43"/>
      <c r="M269" s="243" t="s">
        <v>1</v>
      </c>
      <c r="N269" s="244" t="s">
        <v>38</v>
      </c>
      <c r="O269" s="90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7" t="s">
        <v>134</v>
      </c>
      <c r="AT269" s="247" t="s">
        <v>130</v>
      </c>
      <c r="AU269" s="247" t="s">
        <v>83</v>
      </c>
      <c r="AY269" s="16" t="s">
        <v>128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6" t="s">
        <v>81</v>
      </c>
      <c r="BK269" s="248">
        <f>ROUND(I269*H269,2)</f>
        <v>0</v>
      </c>
      <c r="BL269" s="16" t="s">
        <v>134</v>
      </c>
      <c r="BM269" s="247" t="s">
        <v>749</v>
      </c>
    </row>
    <row r="270" s="2" customFormat="1">
      <c r="A270" s="37"/>
      <c r="B270" s="38"/>
      <c r="C270" s="39"/>
      <c r="D270" s="249" t="s">
        <v>136</v>
      </c>
      <c r="E270" s="39"/>
      <c r="F270" s="250" t="s">
        <v>398</v>
      </c>
      <c r="G270" s="39"/>
      <c r="H270" s="39"/>
      <c r="I270" s="143"/>
      <c r="J270" s="39"/>
      <c r="K270" s="39"/>
      <c r="L270" s="43"/>
      <c r="M270" s="251"/>
      <c r="N270" s="252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136</v>
      </c>
      <c r="AU270" s="16" t="s">
        <v>83</v>
      </c>
    </row>
    <row r="271" s="2" customFormat="1" ht="21.75" customHeight="1">
      <c r="A271" s="37"/>
      <c r="B271" s="38"/>
      <c r="C271" s="275" t="s">
        <v>387</v>
      </c>
      <c r="D271" s="275" t="s">
        <v>243</v>
      </c>
      <c r="E271" s="276" t="s">
        <v>401</v>
      </c>
      <c r="F271" s="277" t="s">
        <v>402</v>
      </c>
      <c r="G271" s="278" t="s">
        <v>384</v>
      </c>
      <c r="H271" s="279">
        <v>4</v>
      </c>
      <c r="I271" s="280"/>
      <c r="J271" s="281">
        <f>ROUND(I271*H271,2)</f>
        <v>0</v>
      </c>
      <c r="K271" s="282"/>
      <c r="L271" s="283"/>
      <c r="M271" s="284" t="s">
        <v>1</v>
      </c>
      <c r="N271" s="285" t="s">
        <v>38</v>
      </c>
      <c r="O271" s="90"/>
      <c r="P271" s="245">
        <f>O271*H271</f>
        <v>0</v>
      </c>
      <c r="Q271" s="245">
        <v>0.086999999999999994</v>
      </c>
      <c r="R271" s="245">
        <f>Q271*H271</f>
        <v>0.34799999999999998</v>
      </c>
      <c r="S271" s="245">
        <v>0</v>
      </c>
      <c r="T271" s="24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7" t="s">
        <v>175</v>
      </c>
      <c r="AT271" s="247" t="s">
        <v>243</v>
      </c>
      <c r="AU271" s="247" t="s">
        <v>83</v>
      </c>
      <c r="AY271" s="16" t="s">
        <v>128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6" t="s">
        <v>81</v>
      </c>
      <c r="BK271" s="248">
        <f>ROUND(I271*H271,2)</f>
        <v>0</v>
      </c>
      <c r="BL271" s="16" t="s">
        <v>134</v>
      </c>
      <c r="BM271" s="247" t="s">
        <v>750</v>
      </c>
    </row>
    <row r="272" s="2" customFormat="1">
      <c r="A272" s="37"/>
      <c r="B272" s="38"/>
      <c r="C272" s="39"/>
      <c r="D272" s="249" t="s">
        <v>136</v>
      </c>
      <c r="E272" s="39"/>
      <c r="F272" s="250" t="s">
        <v>402</v>
      </c>
      <c r="G272" s="39"/>
      <c r="H272" s="39"/>
      <c r="I272" s="143"/>
      <c r="J272" s="39"/>
      <c r="K272" s="39"/>
      <c r="L272" s="43"/>
      <c r="M272" s="251"/>
      <c r="N272" s="252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83</v>
      </c>
    </row>
    <row r="273" s="2" customFormat="1" ht="21.75" customHeight="1">
      <c r="A273" s="37"/>
      <c r="B273" s="38"/>
      <c r="C273" s="275" t="s">
        <v>391</v>
      </c>
      <c r="D273" s="275" t="s">
        <v>243</v>
      </c>
      <c r="E273" s="276" t="s">
        <v>405</v>
      </c>
      <c r="F273" s="277" t="s">
        <v>406</v>
      </c>
      <c r="G273" s="278" t="s">
        <v>384</v>
      </c>
      <c r="H273" s="279">
        <v>4</v>
      </c>
      <c r="I273" s="280"/>
      <c r="J273" s="281">
        <f>ROUND(I273*H273,2)</f>
        <v>0</v>
      </c>
      <c r="K273" s="282"/>
      <c r="L273" s="283"/>
      <c r="M273" s="284" t="s">
        <v>1</v>
      </c>
      <c r="N273" s="285" t="s">
        <v>38</v>
      </c>
      <c r="O273" s="90"/>
      <c r="P273" s="245">
        <f>O273*H273</f>
        <v>0</v>
      </c>
      <c r="Q273" s="245">
        <v>0.10299999999999999</v>
      </c>
      <c r="R273" s="245">
        <f>Q273*H273</f>
        <v>0.41199999999999998</v>
      </c>
      <c r="S273" s="245">
        <v>0</v>
      </c>
      <c r="T273" s="24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7" t="s">
        <v>175</v>
      </c>
      <c r="AT273" s="247" t="s">
        <v>243</v>
      </c>
      <c r="AU273" s="247" t="s">
        <v>83</v>
      </c>
      <c r="AY273" s="16" t="s">
        <v>128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6" t="s">
        <v>81</v>
      </c>
      <c r="BK273" s="248">
        <f>ROUND(I273*H273,2)</f>
        <v>0</v>
      </c>
      <c r="BL273" s="16" t="s">
        <v>134</v>
      </c>
      <c r="BM273" s="247" t="s">
        <v>751</v>
      </c>
    </row>
    <row r="274" s="2" customFormat="1">
      <c r="A274" s="37"/>
      <c r="B274" s="38"/>
      <c r="C274" s="39"/>
      <c r="D274" s="249" t="s">
        <v>136</v>
      </c>
      <c r="E274" s="39"/>
      <c r="F274" s="250" t="s">
        <v>406</v>
      </c>
      <c r="G274" s="39"/>
      <c r="H274" s="39"/>
      <c r="I274" s="143"/>
      <c r="J274" s="39"/>
      <c r="K274" s="39"/>
      <c r="L274" s="43"/>
      <c r="M274" s="251"/>
      <c r="N274" s="252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83</v>
      </c>
    </row>
    <row r="275" s="2" customFormat="1" ht="33" customHeight="1">
      <c r="A275" s="37"/>
      <c r="B275" s="38"/>
      <c r="C275" s="275" t="s">
        <v>396</v>
      </c>
      <c r="D275" s="275" t="s">
        <v>243</v>
      </c>
      <c r="E275" s="276" t="s">
        <v>409</v>
      </c>
      <c r="F275" s="277" t="s">
        <v>410</v>
      </c>
      <c r="G275" s="278" t="s">
        <v>384</v>
      </c>
      <c r="H275" s="279">
        <v>4</v>
      </c>
      <c r="I275" s="280"/>
      <c r="J275" s="281">
        <f>ROUND(I275*H275,2)</f>
        <v>0</v>
      </c>
      <c r="K275" s="282"/>
      <c r="L275" s="283"/>
      <c r="M275" s="284" t="s">
        <v>1</v>
      </c>
      <c r="N275" s="285" t="s">
        <v>38</v>
      </c>
      <c r="O275" s="90"/>
      <c r="P275" s="245">
        <f>O275*H275</f>
        <v>0</v>
      </c>
      <c r="Q275" s="245">
        <v>0.23200000000000001</v>
      </c>
      <c r="R275" s="245">
        <f>Q275*H275</f>
        <v>0.92800000000000005</v>
      </c>
      <c r="S275" s="245">
        <v>0</v>
      </c>
      <c r="T275" s="24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7" t="s">
        <v>175</v>
      </c>
      <c r="AT275" s="247" t="s">
        <v>243</v>
      </c>
      <c r="AU275" s="247" t="s">
        <v>83</v>
      </c>
      <c r="AY275" s="16" t="s">
        <v>128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6" t="s">
        <v>81</v>
      </c>
      <c r="BK275" s="248">
        <f>ROUND(I275*H275,2)</f>
        <v>0</v>
      </c>
      <c r="BL275" s="16" t="s">
        <v>134</v>
      </c>
      <c r="BM275" s="247" t="s">
        <v>752</v>
      </c>
    </row>
    <row r="276" s="2" customFormat="1">
      <c r="A276" s="37"/>
      <c r="B276" s="38"/>
      <c r="C276" s="39"/>
      <c r="D276" s="249" t="s">
        <v>136</v>
      </c>
      <c r="E276" s="39"/>
      <c r="F276" s="250" t="s">
        <v>410</v>
      </c>
      <c r="G276" s="39"/>
      <c r="H276" s="39"/>
      <c r="I276" s="143"/>
      <c r="J276" s="39"/>
      <c r="K276" s="39"/>
      <c r="L276" s="43"/>
      <c r="M276" s="251"/>
      <c r="N276" s="252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83</v>
      </c>
    </row>
    <row r="277" s="2" customFormat="1" ht="33" customHeight="1">
      <c r="A277" s="37"/>
      <c r="B277" s="38"/>
      <c r="C277" s="275" t="s">
        <v>400</v>
      </c>
      <c r="D277" s="275" t="s">
        <v>243</v>
      </c>
      <c r="E277" s="276" t="s">
        <v>413</v>
      </c>
      <c r="F277" s="277" t="s">
        <v>414</v>
      </c>
      <c r="G277" s="278" t="s">
        <v>384</v>
      </c>
      <c r="H277" s="279">
        <v>4</v>
      </c>
      <c r="I277" s="280"/>
      <c r="J277" s="281">
        <f>ROUND(I277*H277,2)</f>
        <v>0</v>
      </c>
      <c r="K277" s="282"/>
      <c r="L277" s="283"/>
      <c r="M277" s="284" t="s">
        <v>1</v>
      </c>
      <c r="N277" s="285" t="s">
        <v>38</v>
      </c>
      <c r="O277" s="90"/>
      <c r="P277" s="245">
        <f>O277*H277</f>
        <v>0</v>
      </c>
      <c r="Q277" s="245">
        <v>0.17000000000000001</v>
      </c>
      <c r="R277" s="245">
        <f>Q277*H277</f>
        <v>0.68000000000000005</v>
      </c>
      <c r="S277" s="245">
        <v>0</v>
      </c>
      <c r="T277" s="24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7" t="s">
        <v>175</v>
      </c>
      <c r="AT277" s="247" t="s">
        <v>243</v>
      </c>
      <c r="AU277" s="247" t="s">
        <v>83</v>
      </c>
      <c r="AY277" s="16" t="s">
        <v>128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6" t="s">
        <v>81</v>
      </c>
      <c r="BK277" s="248">
        <f>ROUND(I277*H277,2)</f>
        <v>0</v>
      </c>
      <c r="BL277" s="16" t="s">
        <v>134</v>
      </c>
      <c r="BM277" s="247" t="s">
        <v>753</v>
      </c>
    </row>
    <row r="278" s="2" customFormat="1">
      <c r="A278" s="37"/>
      <c r="B278" s="38"/>
      <c r="C278" s="39"/>
      <c r="D278" s="249" t="s">
        <v>136</v>
      </c>
      <c r="E278" s="39"/>
      <c r="F278" s="250" t="s">
        <v>414</v>
      </c>
      <c r="G278" s="39"/>
      <c r="H278" s="39"/>
      <c r="I278" s="143"/>
      <c r="J278" s="39"/>
      <c r="K278" s="39"/>
      <c r="L278" s="43"/>
      <c r="M278" s="251"/>
      <c r="N278" s="252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136</v>
      </c>
      <c r="AU278" s="16" t="s">
        <v>83</v>
      </c>
    </row>
    <row r="279" s="2" customFormat="1" ht="21.75" customHeight="1">
      <c r="A279" s="37"/>
      <c r="B279" s="38"/>
      <c r="C279" s="275" t="s">
        <v>404</v>
      </c>
      <c r="D279" s="275" t="s">
        <v>243</v>
      </c>
      <c r="E279" s="276" t="s">
        <v>417</v>
      </c>
      <c r="F279" s="277" t="s">
        <v>418</v>
      </c>
      <c r="G279" s="278" t="s">
        <v>384</v>
      </c>
      <c r="H279" s="279">
        <v>4</v>
      </c>
      <c r="I279" s="280"/>
      <c r="J279" s="281">
        <f>ROUND(I279*H279,2)</f>
        <v>0</v>
      </c>
      <c r="K279" s="282"/>
      <c r="L279" s="283"/>
      <c r="M279" s="284" t="s">
        <v>1</v>
      </c>
      <c r="N279" s="285" t="s">
        <v>38</v>
      </c>
      <c r="O279" s="90"/>
      <c r="P279" s="245">
        <f>O279*H279</f>
        <v>0</v>
      </c>
      <c r="Q279" s="245">
        <v>0.059999999999999998</v>
      </c>
      <c r="R279" s="245">
        <f>Q279*H279</f>
        <v>0.23999999999999999</v>
      </c>
      <c r="S279" s="245">
        <v>0</v>
      </c>
      <c r="T279" s="24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7" t="s">
        <v>175</v>
      </c>
      <c r="AT279" s="247" t="s">
        <v>243</v>
      </c>
      <c r="AU279" s="247" t="s">
        <v>83</v>
      </c>
      <c r="AY279" s="16" t="s">
        <v>128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6" t="s">
        <v>81</v>
      </c>
      <c r="BK279" s="248">
        <f>ROUND(I279*H279,2)</f>
        <v>0</v>
      </c>
      <c r="BL279" s="16" t="s">
        <v>134</v>
      </c>
      <c r="BM279" s="247" t="s">
        <v>754</v>
      </c>
    </row>
    <row r="280" s="2" customFormat="1">
      <c r="A280" s="37"/>
      <c r="B280" s="38"/>
      <c r="C280" s="39"/>
      <c r="D280" s="249" t="s">
        <v>136</v>
      </c>
      <c r="E280" s="39"/>
      <c r="F280" s="250" t="s">
        <v>418</v>
      </c>
      <c r="G280" s="39"/>
      <c r="H280" s="39"/>
      <c r="I280" s="143"/>
      <c r="J280" s="39"/>
      <c r="K280" s="39"/>
      <c r="L280" s="43"/>
      <c r="M280" s="251"/>
      <c r="N280" s="252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136</v>
      </c>
      <c r="AU280" s="16" t="s">
        <v>83</v>
      </c>
    </row>
    <row r="281" s="2" customFormat="1" ht="16.5" customHeight="1">
      <c r="A281" s="37"/>
      <c r="B281" s="38"/>
      <c r="C281" s="275" t="s">
        <v>408</v>
      </c>
      <c r="D281" s="275" t="s">
        <v>243</v>
      </c>
      <c r="E281" s="276" t="s">
        <v>421</v>
      </c>
      <c r="F281" s="277" t="s">
        <v>422</v>
      </c>
      <c r="G281" s="278" t="s">
        <v>384</v>
      </c>
      <c r="H281" s="279">
        <v>4</v>
      </c>
      <c r="I281" s="280"/>
      <c r="J281" s="281">
        <f>ROUND(I281*H281,2)</f>
        <v>0</v>
      </c>
      <c r="K281" s="282"/>
      <c r="L281" s="283"/>
      <c r="M281" s="284" t="s">
        <v>1</v>
      </c>
      <c r="N281" s="285" t="s">
        <v>38</v>
      </c>
      <c r="O281" s="90"/>
      <c r="P281" s="245">
        <f>O281*H281</f>
        <v>0</v>
      </c>
      <c r="Q281" s="245">
        <v>0.0060000000000000001</v>
      </c>
      <c r="R281" s="245">
        <f>Q281*H281</f>
        <v>0.024</v>
      </c>
      <c r="S281" s="245">
        <v>0</v>
      </c>
      <c r="T281" s="24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7" t="s">
        <v>175</v>
      </c>
      <c r="AT281" s="247" t="s">
        <v>243</v>
      </c>
      <c r="AU281" s="247" t="s">
        <v>83</v>
      </c>
      <c r="AY281" s="16" t="s">
        <v>128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6" t="s">
        <v>81</v>
      </c>
      <c r="BK281" s="248">
        <f>ROUND(I281*H281,2)</f>
        <v>0</v>
      </c>
      <c r="BL281" s="16" t="s">
        <v>134</v>
      </c>
      <c r="BM281" s="247" t="s">
        <v>755</v>
      </c>
    </row>
    <row r="282" s="2" customFormat="1">
      <c r="A282" s="37"/>
      <c r="B282" s="38"/>
      <c r="C282" s="39"/>
      <c r="D282" s="249" t="s">
        <v>136</v>
      </c>
      <c r="E282" s="39"/>
      <c r="F282" s="250" t="s">
        <v>424</v>
      </c>
      <c r="G282" s="39"/>
      <c r="H282" s="39"/>
      <c r="I282" s="143"/>
      <c r="J282" s="39"/>
      <c r="K282" s="39"/>
      <c r="L282" s="43"/>
      <c r="M282" s="251"/>
      <c r="N282" s="252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136</v>
      </c>
      <c r="AU282" s="16" t="s">
        <v>83</v>
      </c>
    </row>
    <row r="283" s="2" customFormat="1" ht="21.75" customHeight="1">
      <c r="A283" s="37"/>
      <c r="B283" s="38"/>
      <c r="C283" s="235" t="s">
        <v>412</v>
      </c>
      <c r="D283" s="235" t="s">
        <v>130</v>
      </c>
      <c r="E283" s="236" t="s">
        <v>426</v>
      </c>
      <c r="F283" s="237" t="s">
        <v>427</v>
      </c>
      <c r="G283" s="238" t="s">
        <v>384</v>
      </c>
      <c r="H283" s="239">
        <v>3</v>
      </c>
      <c r="I283" s="240"/>
      <c r="J283" s="241">
        <f>ROUND(I283*H283,2)</f>
        <v>0</v>
      </c>
      <c r="K283" s="242"/>
      <c r="L283" s="43"/>
      <c r="M283" s="243" t="s">
        <v>1</v>
      </c>
      <c r="N283" s="244" t="s">
        <v>38</v>
      </c>
      <c r="O283" s="90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7" t="s">
        <v>134</v>
      </c>
      <c r="AT283" s="247" t="s">
        <v>130</v>
      </c>
      <c r="AU283" s="247" t="s">
        <v>83</v>
      </c>
      <c r="AY283" s="16" t="s">
        <v>128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6" t="s">
        <v>81</v>
      </c>
      <c r="BK283" s="248">
        <f>ROUND(I283*H283,2)</f>
        <v>0</v>
      </c>
      <c r="BL283" s="16" t="s">
        <v>134</v>
      </c>
      <c r="BM283" s="247" t="s">
        <v>756</v>
      </c>
    </row>
    <row r="284" s="2" customFormat="1">
      <c r="A284" s="37"/>
      <c r="B284" s="38"/>
      <c r="C284" s="39"/>
      <c r="D284" s="249" t="s">
        <v>136</v>
      </c>
      <c r="E284" s="39"/>
      <c r="F284" s="250" t="s">
        <v>429</v>
      </c>
      <c r="G284" s="39"/>
      <c r="H284" s="39"/>
      <c r="I284" s="143"/>
      <c r="J284" s="39"/>
      <c r="K284" s="39"/>
      <c r="L284" s="43"/>
      <c r="M284" s="251"/>
      <c r="N284" s="252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136</v>
      </c>
      <c r="AU284" s="16" t="s">
        <v>83</v>
      </c>
    </row>
    <row r="285" s="2" customFormat="1" ht="21.75" customHeight="1">
      <c r="A285" s="37"/>
      <c r="B285" s="38"/>
      <c r="C285" s="235" t="s">
        <v>416</v>
      </c>
      <c r="D285" s="235" t="s">
        <v>130</v>
      </c>
      <c r="E285" s="236" t="s">
        <v>431</v>
      </c>
      <c r="F285" s="237" t="s">
        <v>432</v>
      </c>
      <c r="G285" s="238" t="s">
        <v>384</v>
      </c>
      <c r="H285" s="239">
        <v>4</v>
      </c>
      <c r="I285" s="240"/>
      <c r="J285" s="241">
        <f>ROUND(I285*H285,2)</f>
        <v>0</v>
      </c>
      <c r="K285" s="242"/>
      <c r="L285" s="43"/>
      <c r="M285" s="243" t="s">
        <v>1</v>
      </c>
      <c r="N285" s="244" t="s">
        <v>38</v>
      </c>
      <c r="O285" s="90"/>
      <c r="P285" s="245">
        <f>O285*H285</f>
        <v>0</v>
      </c>
      <c r="Q285" s="245">
        <v>0</v>
      </c>
      <c r="R285" s="245">
        <f>Q285*H285</f>
        <v>0</v>
      </c>
      <c r="S285" s="245">
        <v>0</v>
      </c>
      <c r="T285" s="24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7" t="s">
        <v>134</v>
      </c>
      <c r="AT285" s="247" t="s">
        <v>130</v>
      </c>
      <c r="AU285" s="247" t="s">
        <v>83</v>
      </c>
      <c r="AY285" s="16" t="s">
        <v>128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6" t="s">
        <v>81</v>
      </c>
      <c r="BK285" s="248">
        <f>ROUND(I285*H285,2)</f>
        <v>0</v>
      </c>
      <c r="BL285" s="16" t="s">
        <v>134</v>
      </c>
      <c r="BM285" s="247" t="s">
        <v>757</v>
      </c>
    </row>
    <row r="286" s="2" customFormat="1">
      <c r="A286" s="37"/>
      <c r="B286" s="38"/>
      <c r="C286" s="39"/>
      <c r="D286" s="249" t="s">
        <v>136</v>
      </c>
      <c r="E286" s="39"/>
      <c r="F286" s="250" t="s">
        <v>432</v>
      </c>
      <c r="G286" s="39"/>
      <c r="H286" s="39"/>
      <c r="I286" s="143"/>
      <c r="J286" s="39"/>
      <c r="K286" s="39"/>
      <c r="L286" s="43"/>
      <c r="M286" s="251"/>
      <c r="N286" s="252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136</v>
      </c>
      <c r="AU286" s="16" t="s">
        <v>83</v>
      </c>
    </row>
    <row r="287" s="2" customFormat="1" ht="16.5" customHeight="1">
      <c r="A287" s="37"/>
      <c r="B287" s="38"/>
      <c r="C287" s="275" t="s">
        <v>420</v>
      </c>
      <c r="D287" s="275" t="s">
        <v>243</v>
      </c>
      <c r="E287" s="276" t="s">
        <v>435</v>
      </c>
      <c r="F287" s="277" t="s">
        <v>436</v>
      </c>
      <c r="G287" s="278" t="s">
        <v>384</v>
      </c>
      <c r="H287" s="279">
        <v>4</v>
      </c>
      <c r="I287" s="280"/>
      <c r="J287" s="281">
        <f>ROUND(I287*H287,2)</f>
        <v>0</v>
      </c>
      <c r="K287" s="282"/>
      <c r="L287" s="283"/>
      <c r="M287" s="284" t="s">
        <v>1</v>
      </c>
      <c r="N287" s="285" t="s">
        <v>38</v>
      </c>
      <c r="O287" s="90"/>
      <c r="P287" s="245">
        <f>O287*H287</f>
        <v>0</v>
      </c>
      <c r="Q287" s="245">
        <v>0.058000000000000003</v>
      </c>
      <c r="R287" s="245">
        <f>Q287*H287</f>
        <v>0.23200000000000001</v>
      </c>
      <c r="S287" s="245">
        <v>0</v>
      </c>
      <c r="T287" s="24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7" t="s">
        <v>175</v>
      </c>
      <c r="AT287" s="247" t="s">
        <v>243</v>
      </c>
      <c r="AU287" s="247" t="s">
        <v>83</v>
      </c>
      <c r="AY287" s="16" t="s">
        <v>128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6" t="s">
        <v>81</v>
      </c>
      <c r="BK287" s="248">
        <f>ROUND(I287*H287,2)</f>
        <v>0</v>
      </c>
      <c r="BL287" s="16" t="s">
        <v>134</v>
      </c>
      <c r="BM287" s="247" t="s">
        <v>758</v>
      </c>
    </row>
    <row r="288" s="2" customFormat="1">
      <c r="A288" s="37"/>
      <c r="B288" s="38"/>
      <c r="C288" s="39"/>
      <c r="D288" s="249" t="s">
        <v>136</v>
      </c>
      <c r="E288" s="39"/>
      <c r="F288" s="250" t="s">
        <v>438</v>
      </c>
      <c r="G288" s="39"/>
      <c r="H288" s="39"/>
      <c r="I288" s="143"/>
      <c r="J288" s="39"/>
      <c r="K288" s="39"/>
      <c r="L288" s="43"/>
      <c r="M288" s="251"/>
      <c r="N288" s="252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83</v>
      </c>
    </row>
    <row r="289" s="2" customFormat="1" ht="21.75" customHeight="1">
      <c r="A289" s="37"/>
      <c r="B289" s="38"/>
      <c r="C289" s="235" t="s">
        <v>425</v>
      </c>
      <c r="D289" s="235" t="s">
        <v>130</v>
      </c>
      <c r="E289" s="236" t="s">
        <v>440</v>
      </c>
      <c r="F289" s="237" t="s">
        <v>441</v>
      </c>
      <c r="G289" s="238" t="s">
        <v>384</v>
      </c>
      <c r="H289" s="239">
        <v>3</v>
      </c>
      <c r="I289" s="240"/>
      <c r="J289" s="241">
        <f>ROUND(I289*H289,2)</f>
        <v>0</v>
      </c>
      <c r="K289" s="242"/>
      <c r="L289" s="43"/>
      <c r="M289" s="243" t="s">
        <v>1</v>
      </c>
      <c r="N289" s="244" t="s">
        <v>38</v>
      </c>
      <c r="O289" s="90"/>
      <c r="P289" s="245">
        <f>O289*H289</f>
        <v>0</v>
      </c>
      <c r="Q289" s="245">
        <v>0</v>
      </c>
      <c r="R289" s="245">
        <f>Q289*H289</f>
        <v>0</v>
      </c>
      <c r="S289" s="245">
        <v>0</v>
      </c>
      <c r="T289" s="24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7" t="s">
        <v>134</v>
      </c>
      <c r="AT289" s="247" t="s">
        <v>130</v>
      </c>
      <c r="AU289" s="247" t="s">
        <v>83</v>
      </c>
      <c r="AY289" s="16" t="s">
        <v>128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6" t="s">
        <v>81</v>
      </c>
      <c r="BK289" s="248">
        <f>ROUND(I289*H289,2)</f>
        <v>0</v>
      </c>
      <c r="BL289" s="16" t="s">
        <v>134</v>
      </c>
      <c r="BM289" s="247" t="s">
        <v>759</v>
      </c>
    </row>
    <row r="290" s="2" customFormat="1">
      <c r="A290" s="37"/>
      <c r="B290" s="38"/>
      <c r="C290" s="39"/>
      <c r="D290" s="249" t="s">
        <v>136</v>
      </c>
      <c r="E290" s="39"/>
      <c r="F290" s="250" t="s">
        <v>441</v>
      </c>
      <c r="G290" s="39"/>
      <c r="H290" s="39"/>
      <c r="I290" s="143"/>
      <c r="J290" s="39"/>
      <c r="K290" s="39"/>
      <c r="L290" s="43"/>
      <c r="M290" s="251"/>
      <c r="N290" s="252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136</v>
      </c>
      <c r="AU290" s="16" t="s">
        <v>83</v>
      </c>
    </row>
    <row r="291" s="2" customFormat="1" ht="21.75" customHeight="1">
      <c r="A291" s="37"/>
      <c r="B291" s="38"/>
      <c r="C291" s="235" t="s">
        <v>430</v>
      </c>
      <c r="D291" s="235" t="s">
        <v>130</v>
      </c>
      <c r="E291" s="236" t="s">
        <v>444</v>
      </c>
      <c r="F291" s="237" t="s">
        <v>445</v>
      </c>
      <c r="G291" s="238" t="s">
        <v>384</v>
      </c>
      <c r="H291" s="239">
        <v>4</v>
      </c>
      <c r="I291" s="240"/>
      <c r="J291" s="241">
        <f>ROUND(I291*H291,2)</f>
        <v>0</v>
      </c>
      <c r="K291" s="242"/>
      <c r="L291" s="43"/>
      <c r="M291" s="243" t="s">
        <v>1</v>
      </c>
      <c r="N291" s="244" t="s">
        <v>38</v>
      </c>
      <c r="O291" s="90"/>
      <c r="P291" s="245">
        <f>O291*H291</f>
        <v>0</v>
      </c>
      <c r="Q291" s="245">
        <v>0</v>
      </c>
      <c r="R291" s="245">
        <f>Q291*H291</f>
        <v>0</v>
      </c>
      <c r="S291" s="245">
        <v>0</v>
      </c>
      <c r="T291" s="24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7" t="s">
        <v>134</v>
      </c>
      <c r="AT291" s="247" t="s">
        <v>130</v>
      </c>
      <c r="AU291" s="247" t="s">
        <v>83</v>
      </c>
      <c r="AY291" s="16" t="s">
        <v>128</v>
      </c>
      <c r="BE291" s="248">
        <f>IF(N291="základní",J291,0)</f>
        <v>0</v>
      </c>
      <c r="BF291" s="248">
        <f>IF(N291="snížená",J291,0)</f>
        <v>0</v>
      </c>
      <c r="BG291" s="248">
        <f>IF(N291="zákl. přenesená",J291,0)</f>
        <v>0</v>
      </c>
      <c r="BH291" s="248">
        <f>IF(N291="sníž. přenesená",J291,0)</f>
        <v>0</v>
      </c>
      <c r="BI291" s="248">
        <f>IF(N291="nulová",J291,0)</f>
        <v>0</v>
      </c>
      <c r="BJ291" s="16" t="s">
        <v>81</v>
      </c>
      <c r="BK291" s="248">
        <f>ROUND(I291*H291,2)</f>
        <v>0</v>
      </c>
      <c r="BL291" s="16" t="s">
        <v>134</v>
      </c>
      <c r="BM291" s="247" t="s">
        <v>760</v>
      </c>
    </row>
    <row r="292" s="2" customFormat="1">
      <c r="A292" s="37"/>
      <c r="B292" s="38"/>
      <c r="C292" s="39"/>
      <c r="D292" s="249" t="s">
        <v>136</v>
      </c>
      <c r="E292" s="39"/>
      <c r="F292" s="250" t="s">
        <v>447</v>
      </c>
      <c r="G292" s="39"/>
      <c r="H292" s="39"/>
      <c r="I292" s="143"/>
      <c r="J292" s="39"/>
      <c r="K292" s="39"/>
      <c r="L292" s="43"/>
      <c r="M292" s="251"/>
      <c r="N292" s="252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136</v>
      </c>
      <c r="AU292" s="16" t="s">
        <v>83</v>
      </c>
    </row>
    <row r="293" s="2" customFormat="1" ht="16.5" customHeight="1">
      <c r="A293" s="37"/>
      <c r="B293" s="38"/>
      <c r="C293" s="235" t="s">
        <v>434</v>
      </c>
      <c r="D293" s="235" t="s">
        <v>130</v>
      </c>
      <c r="E293" s="236" t="s">
        <v>449</v>
      </c>
      <c r="F293" s="237" t="s">
        <v>450</v>
      </c>
      <c r="G293" s="238" t="s">
        <v>384</v>
      </c>
      <c r="H293" s="239">
        <v>1</v>
      </c>
      <c r="I293" s="240"/>
      <c r="J293" s="241">
        <f>ROUND(I293*H293,2)</f>
        <v>0</v>
      </c>
      <c r="K293" s="242"/>
      <c r="L293" s="43"/>
      <c r="M293" s="243" t="s">
        <v>1</v>
      </c>
      <c r="N293" s="244" t="s">
        <v>38</v>
      </c>
      <c r="O293" s="90"/>
      <c r="P293" s="245">
        <f>O293*H293</f>
        <v>0</v>
      </c>
      <c r="Q293" s="245">
        <v>0</v>
      </c>
      <c r="R293" s="245">
        <f>Q293*H293</f>
        <v>0</v>
      </c>
      <c r="S293" s="245">
        <v>0</v>
      </c>
      <c r="T293" s="24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7" t="s">
        <v>134</v>
      </c>
      <c r="AT293" s="247" t="s">
        <v>130</v>
      </c>
      <c r="AU293" s="247" t="s">
        <v>83</v>
      </c>
      <c r="AY293" s="16" t="s">
        <v>128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6" t="s">
        <v>81</v>
      </c>
      <c r="BK293" s="248">
        <f>ROUND(I293*H293,2)</f>
        <v>0</v>
      </c>
      <c r="BL293" s="16" t="s">
        <v>134</v>
      </c>
      <c r="BM293" s="247" t="s">
        <v>761</v>
      </c>
    </row>
    <row r="294" s="2" customFormat="1">
      <c r="A294" s="37"/>
      <c r="B294" s="38"/>
      <c r="C294" s="39"/>
      <c r="D294" s="249" t="s">
        <v>136</v>
      </c>
      <c r="E294" s="39"/>
      <c r="F294" s="250" t="s">
        <v>452</v>
      </c>
      <c r="G294" s="39"/>
      <c r="H294" s="39"/>
      <c r="I294" s="143"/>
      <c r="J294" s="39"/>
      <c r="K294" s="39"/>
      <c r="L294" s="43"/>
      <c r="M294" s="251"/>
      <c r="N294" s="252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136</v>
      </c>
      <c r="AU294" s="16" t="s">
        <v>83</v>
      </c>
    </row>
    <row r="295" s="12" customFormat="1" ht="22.8" customHeight="1">
      <c r="A295" s="12"/>
      <c r="B295" s="219"/>
      <c r="C295" s="220"/>
      <c r="D295" s="221" t="s">
        <v>72</v>
      </c>
      <c r="E295" s="233" t="s">
        <v>182</v>
      </c>
      <c r="F295" s="233" t="s">
        <v>453</v>
      </c>
      <c r="G295" s="220"/>
      <c r="H295" s="220"/>
      <c r="I295" s="223"/>
      <c r="J295" s="234">
        <f>BK295</f>
        <v>0</v>
      </c>
      <c r="K295" s="220"/>
      <c r="L295" s="225"/>
      <c r="M295" s="226"/>
      <c r="N295" s="227"/>
      <c r="O295" s="227"/>
      <c r="P295" s="228">
        <f>P296+SUM(P297:P379)</f>
        <v>0</v>
      </c>
      <c r="Q295" s="227"/>
      <c r="R295" s="228">
        <f>R296+SUM(R297:R379)</f>
        <v>11.347157999999999</v>
      </c>
      <c r="S295" s="227"/>
      <c r="T295" s="229">
        <f>T296+SUM(T297:T379)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30" t="s">
        <v>81</v>
      </c>
      <c r="AT295" s="231" t="s">
        <v>72</v>
      </c>
      <c r="AU295" s="231" t="s">
        <v>81</v>
      </c>
      <c r="AY295" s="230" t="s">
        <v>128</v>
      </c>
      <c r="BK295" s="232">
        <f>BK296+SUM(BK297:BK379)</f>
        <v>0</v>
      </c>
    </row>
    <row r="296" s="2" customFormat="1" ht="21.75" customHeight="1">
      <c r="A296" s="37"/>
      <c r="B296" s="38"/>
      <c r="C296" s="235" t="s">
        <v>439</v>
      </c>
      <c r="D296" s="235" t="s">
        <v>130</v>
      </c>
      <c r="E296" s="236" t="s">
        <v>542</v>
      </c>
      <c r="F296" s="237" t="s">
        <v>543</v>
      </c>
      <c r="G296" s="238" t="s">
        <v>159</v>
      </c>
      <c r="H296" s="239">
        <v>11</v>
      </c>
      <c r="I296" s="240"/>
      <c r="J296" s="241">
        <f>ROUND(I296*H296,2)</f>
        <v>0</v>
      </c>
      <c r="K296" s="242"/>
      <c r="L296" s="43"/>
      <c r="M296" s="243" t="s">
        <v>1</v>
      </c>
      <c r="N296" s="244" t="s">
        <v>38</v>
      </c>
      <c r="O296" s="90"/>
      <c r="P296" s="245">
        <f>O296*H296</f>
        <v>0</v>
      </c>
      <c r="Q296" s="245">
        <v>0.0022399999999999998</v>
      </c>
      <c r="R296" s="245">
        <f>Q296*H296</f>
        <v>0.024639999999999999</v>
      </c>
      <c r="S296" s="245">
        <v>0</v>
      </c>
      <c r="T296" s="24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7" t="s">
        <v>134</v>
      </c>
      <c r="AT296" s="247" t="s">
        <v>130</v>
      </c>
      <c r="AU296" s="247" t="s">
        <v>83</v>
      </c>
      <c r="AY296" s="16" t="s">
        <v>128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6" t="s">
        <v>81</v>
      </c>
      <c r="BK296" s="248">
        <f>ROUND(I296*H296,2)</f>
        <v>0</v>
      </c>
      <c r="BL296" s="16" t="s">
        <v>134</v>
      </c>
      <c r="BM296" s="247" t="s">
        <v>762</v>
      </c>
    </row>
    <row r="297" s="2" customFormat="1">
      <c r="A297" s="37"/>
      <c r="B297" s="38"/>
      <c r="C297" s="39"/>
      <c r="D297" s="249" t="s">
        <v>136</v>
      </c>
      <c r="E297" s="39"/>
      <c r="F297" s="250" t="s">
        <v>543</v>
      </c>
      <c r="G297" s="39"/>
      <c r="H297" s="39"/>
      <c r="I297" s="143"/>
      <c r="J297" s="39"/>
      <c r="K297" s="39"/>
      <c r="L297" s="43"/>
      <c r="M297" s="251"/>
      <c r="N297" s="252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136</v>
      </c>
      <c r="AU297" s="16" t="s">
        <v>83</v>
      </c>
    </row>
    <row r="298" s="2" customFormat="1" ht="21.75" customHeight="1">
      <c r="A298" s="37"/>
      <c r="B298" s="38"/>
      <c r="C298" s="235" t="s">
        <v>443</v>
      </c>
      <c r="D298" s="235" t="s">
        <v>130</v>
      </c>
      <c r="E298" s="236" t="s">
        <v>455</v>
      </c>
      <c r="F298" s="237" t="s">
        <v>456</v>
      </c>
      <c r="G298" s="238" t="s">
        <v>384</v>
      </c>
      <c r="H298" s="239">
        <v>5</v>
      </c>
      <c r="I298" s="240"/>
      <c r="J298" s="241">
        <f>ROUND(I298*H298,2)</f>
        <v>0</v>
      </c>
      <c r="K298" s="242"/>
      <c r="L298" s="43"/>
      <c r="M298" s="243" t="s">
        <v>1</v>
      </c>
      <c r="N298" s="244" t="s">
        <v>38</v>
      </c>
      <c r="O298" s="90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7" t="s">
        <v>134</v>
      </c>
      <c r="AT298" s="247" t="s">
        <v>130</v>
      </c>
      <c r="AU298" s="247" t="s">
        <v>83</v>
      </c>
      <c r="AY298" s="16" t="s">
        <v>128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6" t="s">
        <v>81</v>
      </c>
      <c r="BK298" s="248">
        <f>ROUND(I298*H298,2)</f>
        <v>0</v>
      </c>
      <c r="BL298" s="16" t="s">
        <v>134</v>
      </c>
      <c r="BM298" s="247" t="s">
        <v>763</v>
      </c>
    </row>
    <row r="299" s="2" customFormat="1">
      <c r="A299" s="37"/>
      <c r="B299" s="38"/>
      <c r="C299" s="39"/>
      <c r="D299" s="249" t="s">
        <v>136</v>
      </c>
      <c r="E299" s="39"/>
      <c r="F299" s="250" t="s">
        <v>456</v>
      </c>
      <c r="G299" s="39"/>
      <c r="H299" s="39"/>
      <c r="I299" s="143"/>
      <c r="J299" s="39"/>
      <c r="K299" s="39"/>
      <c r="L299" s="43"/>
      <c r="M299" s="251"/>
      <c r="N299" s="252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136</v>
      </c>
      <c r="AU299" s="16" t="s">
        <v>83</v>
      </c>
    </row>
    <row r="300" s="2" customFormat="1" ht="16.5" customHeight="1">
      <c r="A300" s="37"/>
      <c r="B300" s="38"/>
      <c r="C300" s="275" t="s">
        <v>448</v>
      </c>
      <c r="D300" s="275" t="s">
        <v>243</v>
      </c>
      <c r="E300" s="276" t="s">
        <v>459</v>
      </c>
      <c r="F300" s="277" t="s">
        <v>460</v>
      </c>
      <c r="G300" s="278" t="s">
        <v>384</v>
      </c>
      <c r="H300" s="279">
        <v>5</v>
      </c>
      <c r="I300" s="280"/>
      <c r="J300" s="281">
        <f>ROUND(I300*H300,2)</f>
        <v>0</v>
      </c>
      <c r="K300" s="282"/>
      <c r="L300" s="283"/>
      <c r="M300" s="284" t="s">
        <v>1</v>
      </c>
      <c r="N300" s="285" t="s">
        <v>38</v>
      </c>
      <c r="O300" s="90"/>
      <c r="P300" s="245">
        <f>O300*H300</f>
        <v>0</v>
      </c>
      <c r="Q300" s="245">
        <v>0.0030000000000000001</v>
      </c>
      <c r="R300" s="245">
        <f>Q300*H300</f>
        <v>0.014999999999999999</v>
      </c>
      <c r="S300" s="245">
        <v>0</v>
      </c>
      <c r="T300" s="24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7" t="s">
        <v>175</v>
      </c>
      <c r="AT300" s="247" t="s">
        <v>243</v>
      </c>
      <c r="AU300" s="247" t="s">
        <v>83</v>
      </c>
      <c r="AY300" s="16" t="s">
        <v>128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6" t="s">
        <v>81</v>
      </c>
      <c r="BK300" s="248">
        <f>ROUND(I300*H300,2)</f>
        <v>0</v>
      </c>
      <c r="BL300" s="16" t="s">
        <v>134</v>
      </c>
      <c r="BM300" s="247" t="s">
        <v>764</v>
      </c>
    </row>
    <row r="301" s="2" customFormat="1">
      <c r="A301" s="37"/>
      <c r="B301" s="38"/>
      <c r="C301" s="39"/>
      <c r="D301" s="249" t="s">
        <v>136</v>
      </c>
      <c r="E301" s="39"/>
      <c r="F301" s="250" t="s">
        <v>462</v>
      </c>
      <c r="G301" s="39"/>
      <c r="H301" s="39"/>
      <c r="I301" s="143"/>
      <c r="J301" s="39"/>
      <c r="K301" s="39"/>
      <c r="L301" s="43"/>
      <c r="M301" s="251"/>
      <c r="N301" s="252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136</v>
      </c>
      <c r="AU301" s="16" t="s">
        <v>83</v>
      </c>
    </row>
    <row r="302" s="2" customFormat="1" ht="16.5" customHeight="1">
      <c r="A302" s="37"/>
      <c r="B302" s="38"/>
      <c r="C302" s="275" t="s">
        <v>454</v>
      </c>
      <c r="D302" s="275" t="s">
        <v>243</v>
      </c>
      <c r="E302" s="276" t="s">
        <v>464</v>
      </c>
      <c r="F302" s="277" t="s">
        <v>465</v>
      </c>
      <c r="G302" s="278" t="s">
        <v>384</v>
      </c>
      <c r="H302" s="279">
        <v>5</v>
      </c>
      <c r="I302" s="280"/>
      <c r="J302" s="281">
        <f>ROUND(I302*H302,2)</f>
        <v>0</v>
      </c>
      <c r="K302" s="282"/>
      <c r="L302" s="283"/>
      <c r="M302" s="284" t="s">
        <v>1</v>
      </c>
      <c r="N302" s="285" t="s">
        <v>38</v>
      </c>
      <c r="O302" s="90"/>
      <c r="P302" s="245">
        <f>O302*H302</f>
        <v>0</v>
      </c>
      <c r="Q302" s="245">
        <v>0.00035</v>
      </c>
      <c r="R302" s="245">
        <f>Q302*H302</f>
        <v>0.00175</v>
      </c>
      <c r="S302" s="245">
        <v>0</v>
      </c>
      <c r="T302" s="24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47" t="s">
        <v>175</v>
      </c>
      <c r="AT302" s="247" t="s">
        <v>243</v>
      </c>
      <c r="AU302" s="247" t="s">
        <v>83</v>
      </c>
      <c r="AY302" s="16" t="s">
        <v>128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6" t="s">
        <v>81</v>
      </c>
      <c r="BK302" s="248">
        <f>ROUND(I302*H302,2)</f>
        <v>0</v>
      </c>
      <c r="BL302" s="16" t="s">
        <v>134</v>
      </c>
      <c r="BM302" s="247" t="s">
        <v>765</v>
      </c>
    </row>
    <row r="303" s="2" customFormat="1">
      <c r="A303" s="37"/>
      <c r="B303" s="38"/>
      <c r="C303" s="39"/>
      <c r="D303" s="249" t="s">
        <v>136</v>
      </c>
      <c r="E303" s="39"/>
      <c r="F303" s="250" t="s">
        <v>467</v>
      </c>
      <c r="G303" s="39"/>
      <c r="H303" s="39"/>
      <c r="I303" s="143"/>
      <c r="J303" s="39"/>
      <c r="K303" s="39"/>
      <c r="L303" s="43"/>
      <c r="M303" s="251"/>
      <c r="N303" s="252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136</v>
      </c>
      <c r="AU303" s="16" t="s">
        <v>83</v>
      </c>
    </row>
    <row r="304" s="2" customFormat="1" ht="16.5" customHeight="1">
      <c r="A304" s="37"/>
      <c r="B304" s="38"/>
      <c r="C304" s="275" t="s">
        <v>458</v>
      </c>
      <c r="D304" s="275" t="s">
        <v>243</v>
      </c>
      <c r="E304" s="276" t="s">
        <v>469</v>
      </c>
      <c r="F304" s="277" t="s">
        <v>470</v>
      </c>
      <c r="G304" s="278" t="s">
        <v>384</v>
      </c>
      <c r="H304" s="279">
        <v>5</v>
      </c>
      <c r="I304" s="280"/>
      <c r="J304" s="281">
        <f>ROUND(I304*H304,2)</f>
        <v>0</v>
      </c>
      <c r="K304" s="282"/>
      <c r="L304" s="283"/>
      <c r="M304" s="284" t="s">
        <v>1</v>
      </c>
      <c r="N304" s="285" t="s">
        <v>38</v>
      </c>
      <c r="O304" s="90"/>
      <c r="P304" s="245">
        <f>O304*H304</f>
        <v>0</v>
      </c>
      <c r="Q304" s="245">
        <v>0.00010000000000000001</v>
      </c>
      <c r="R304" s="245">
        <f>Q304*H304</f>
        <v>0.00050000000000000001</v>
      </c>
      <c r="S304" s="245">
        <v>0</v>
      </c>
      <c r="T304" s="24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7" t="s">
        <v>175</v>
      </c>
      <c r="AT304" s="247" t="s">
        <v>243</v>
      </c>
      <c r="AU304" s="247" t="s">
        <v>83</v>
      </c>
      <c r="AY304" s="16" t="s">
        <v>128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6" t="s">
        <v>81</v>
      </c>
      <c r="BK304" s="248">
        <f>ROUND(I304*H304,2)</f>
        <v>0</v>
      </c>
      <c r="BL304" s="16" t="s">
        <v>134</v>
      </c>
      <c r="BM304" s="247" t="s">
        <v>766</v>
      </c>
    </row>
    <row r="305" s="2" customFormat="1">
      <c r="A305" s="37"/>
      <c r="B305" s="38"/>
      <c r="C305" s="39"/>
      <c r="D305" s="249" t="s">
        <v>136</v>
      </c>
      <c r="E305" s="39"/>
      <c r="F305" s="250" t="s">
        <v>470</v>
      </c>
      <c r="G305" s="39"/>
      <c r="H305" s="39"/>
      <c r="I305" s="143"/>
      <c r="J305" s="39"/>
      <c r="K305" s="39"/>
      <c r="L305" s="43"/>
      <c r="M305" s="251"/>
      <c r="N305" s="252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136</v>
      </c>
      <c r="AU305" s="16" t="s">
        <v>83</v>
      </c>
    </row>
    <row r="306" s="2" customFormat="1" ht="21.75" customHeight="1">
      <c r="A306" s="37"/>
      <c r="B306" s="38"/>
      <c r="C306" s="235" t="s">
        <v>463</v>
      </c>
      <c r="D306" s="235" t="s">
        <v>130</v>
      </c>
      <c r="E306" s="236" t="s">
        <v>473</v>
      </c>
      <c r="F306" s="237" t="s">
        <v>474</v>
      </c>
      <c r="G306" s="238" t="s">
        <v>384</v>
      </c>
      <c r="H306" s="239">
        <v>5</v>
      </c>
      <c r="I306" s="240"/>
      <c r="J306" s="241">
        <f>ROUND(I306*H306,2)</f>
        <v>0</v>
      </c>
      <c r="K306" s="242"/>
      <c r="L306" s="43"/>
      <c r="M306" s="243" t="s">
        <v>1</v>
      </c>
      <c r="N306" s="244" t="s">
        <v>38</v>
      </c>
      <c r="O306" s="90"/>
      <c r="P306" s="245">
        <f>O306*H306</f>
        <v>0</v>
      </c>
      <c r="Q306" s="245">
        <v>0</v>
      </c>
      <c r="R306" s="245">
        <f>Q306*H306</f>
        <v>0</v>
      </c>
      <c r="S306" s="245">
        <v>0</v>
      </c>
      <c r="T306" s="246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47" t="s">
        <v>134</v>
      </c>
      <c r="AT306" s="247" t="s">
        <v>130</v>
      </c>
      <c r="AU306" s="247" t="s">
        <v>83</v>
      </c>
      <c r="AY306" s="16" t="s">
        <v>128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6" t="s">
        <v>81</v>
      </c>
      <c r="BK306" s="248">
        <f>ROUND(I306*H306,2)</f>
        <v>0</v>
      </c>
      <c r="BL306" s="16" t="s">
        <v>134</v>
      </c>
      <c r="BM306" s="247" t="s">
        <v>767</v>
      </c>
    </row>
    <row r="307" s="2" customFormat="1">
      <c r="A307" s="37"/>
      <c r="B307" s="38"/>
      <c r="C307" s="39"/>
      <c r="D307" s="249" t="s">
        <v>136</v>
      </c>
      <c r="E307" s="39"/>
      <c r="F307" s="250" t="s">
        <v>476</v>
      </c>
      <c r="G307" s="39"/>
      <c r="H307" s="39"/>
      <c r="I307" s="143"/>
      <c r="J307" s="39"/>
      <c r="K307" s="39"/>
      <c r="L307" s="43"/>
      <c r="M307" s="251"/>
      <c r="N307" s="252"/>
      <c r="O307" s="90"/>
      <c r="P307" s="90"/>
      <c r="Q307" s="90"/>
      <c r="R307" s="90"/>
      <c r="S307" s="90"/>
      <c r="T307" s="91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136</v>
      </c>
      <c r="AU307" s="16" t="s">
        <v>83</v>
      </c>
    </row>
    <row r="308" s="2" customFormat="1" ht="16.5" customHeight="1">
      <c r="A308" s="37"/>
      <c r="B308" s="38"/>
      <c r="C308" s="275" t="s">
        <v>468</v>
      </c>
      <c r="D308" s="275" t="s">
        <v>243</v>
      </c>
      <c r="E308" s="276" t="s">
        <v>478</v>
      </c>
      <c r="F308" s="277" t="s">
        <v>479</v>
      </c>
      <c r="G308" s="278" t="s">
        <v>384</v>
      </c>
      <c r="H308" s="279">
        <v>5</v>
      </c>
      <c r="I308" s="280"/>
      <c r="J308" s="281">
        <f>ROUND(I308*H308,2)</f>
        <v>0</v>
      </c>
      <c r="K308" s="282"/>
      <c r="L308" s="283"/>
      <c r="M308" s="284" t="s">
        <v>1</v>
      </c>
      <c r="N308" s="285" t="s">
        <v>38</v>
      </c>
      <c r="O308" s="90"/>
      <c r="P308" s="245">
        <f>O308*H308</f>
        <v>0</v>
      </c>
      <c r="Q308" s="245">
        <v>0</v>
      </c>
      <c r="R308" s="245">
        <f>Q308*H308</f>
        <v>0</v>
      </c>
      <c r="S308" s="245">
        <v>0</v>
      </c>
      <c r="T308" s="24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7" t="s">
        <v>175</v>
      </c>
      <c r="AT308" s="247" t="s">
        <v>243</v>
      </c>
      <c r="AU308" s="247" t="s">
        <v>83</v>
      </c>
      <c r="AY308" s="16" t="s">
        <v>128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6" t="s">
        <v>81</v>
      </c>
      <c r="BK308" s="248">
        <f>ROUND(I308*H308,2)</f>
        <v>0</v>
      </c>
      <c r="BL308" s="16" t="s">
        <v>134</v>
      </c>
      <c r="BM308" s="247" t="s">
        <v>768</v>
      </c>
    </row>
    <row r="309" s="2" customFormat="1">
      <c r="A309" s="37"/>
      <c r="B309" s="38"/>
      <c r="C309" s="39"/>
      <c r="D309" s="249" t="s">
        <v>136</v>
      </c>
      <c r="E309" s="39"/>
      <c r="F309" s="250" t="s">
        <v>481</v>
      </c>
      <c r="G309" s="39"/>
      <c r="H309" s="39"/>
      <c r="I309" s="143"/>
      <c r="J309" s="39"/>
      <c r="K309" s="39"/>
      <c r="L309" s="43"/>
      <c r="M309" s="251"/>
      <c r="N309" s="252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136</v>
      </c>
      <c r="AU309" s="16" t="s">
        <v>83</v>
      </c>
    </row>
    <row r="310" s="2" customFormat="1" ht="21.75" customHeight="1">
      <c r="A310" s="37"/>
      <c r="B310" s="38"/>
      <c r="C310" s="235" t="s">
        <v>472</v>
      </c>
      <c r="D310" s="235" t="s">
        <v>130</v>
      </c>
      <c r="E310" s="236" t="s">
        <v>483</v>
      </c>
      <c r="F310" s="237" t="s">
        <v>484</v>
      </c>
      <c r="G310" s="238" t="s">
        <v>159</v>
      </c>
      <c r="H310" s="239">
        <v>54.5</v>
      </c>
      <c r="I310" s="240"/>
      <c r="J310" s="241">
        <f>ROUND(I310*H310,2)</f>
        <v>0</v>
      </c>
      <c r="K310" s="242"/>
      <c r="L310" s="43"/>
      <c r="M310" s="243" t="s">
        <v>1</v>
      </c>
      <c r="N310" s="244" t="s">
        <v>38</v>
      </c>
      <c r="O310" s="90"/>
      <c r="P310" s="245">
        <f>O310*H310</f>
        <v>0</v>
      </c>
      <c r="Q310" s="245">
        <v>6.9999999999999994E-05</v>
      </c>
      <c r="R310" s="245">
        <f>Q310*H310</f>
        <v>0.0038149999999999998</v>
      </c>
      <c r="S310" s="245">
        <v>0</v>
      </c>
      <c r="T310" s="24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7" t="s">
        <v>134</v>
      </c>
      <c r="AT310" s="247" t="s">
        <v>130</v>
      </c>
      <c r="AU310" s="247" t="s">
        <v>83</v>
      </c>
      <c r="AY310" s="16" t="s">
        <v>128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6" t="s">
        <v>81</v>
      </c>
      <c r="BK310" s="248">
        <f>ROUND(I310*H310,2)</f>
        <v>0</v>
      </c>
      <c r="BL310" s="16" t="s">
        <v>134</v>
      </c>
      <c r="BM310" s="247" t="s">
        <v>769</v>
      </c>
    </row>
    <row r="311" s="2" customFormat="1">
      <c r="A311" s="37"/>
      <c r="B311" s="38"/>
      <c r="C311" s="39"/>
      <c r="D311" s="249" t="s">
        <v>136</v>
      </c>
      <c r="E311" s="39"/>
      <c r="F311" s="250" t="s">
        <v>484</v>
      </c>
      <c r="G311" s="39"/>
      <c r="H311" s="39"/>
      <c r="I311" s="143"/>
      <c r="J311" s="39"/>
      <c r="K311" s="39"/>
      <c r="L311" s="43"/>
      <c r="M311" s="251"/>
      <c r="N311" s="252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136</v>
      </c>
      <c r="AU311" s="16" t="s">
        <v>83</v>
      </c>
    </row>
    <row r="312" s="14" customFormat="1">
      <c r="A312" s="14"/>
      <c r="B312" s="264"/>
      <c r="C312" s="265"/>
      <c r="D312" s="249" t="s">
        <v>138</v>
      </c>
      <c r="E312" s="266" t="s">
        <v>1</v>
      </c>
      <c r="F312" s="267" t="s">
        <v>770</v>
      </c>
      <c r="G312" s="265"/>
      <c r="H312" s="268">
        <v>54.5</v>
      </c>
      <c r="I312" s="269"/>
      <c r="J312" s="265"/>
      <c r="K312" s="265"/>
      <c r="L312" s="270"/>
      <c r="M312" s="271"/>
      <c r="N312" s="272"/>
      <c r="O312" s="272"/>
      <c r="P312" s="272"/>
      <c r="Q312" s="272"/>
      <c r="R312" s="272"/>
      <c r="S312" s="272"/>
      <c r="T312" s="27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4" t="s">
        <v>138</v>
      </c>
      <c r="AU312" s="274" t="s">
        <v>83</v>
      </c>
      <c r="AV312" s="14" t="s">
        <v>83</v>
      </c>
      <c r="AW312" s="14" t="s">
        <v>30</v>
      </c>
      <c r="AX312" s="14" t="s">
        <v>73</v>
      </c>
      <c r="AY312" s="274" t="s">
        <v>128</v>
      </c>
    </row>
    <row r="313" s="13" customFormat="1">
      <c r="A313" s="13"/>
      <c r="B313" s="253"/>
      <c r="C313" s="254"/>
      <c r="D313" s="249" t="s">
        <v>138</v>
      </c>
      <c r="E313" s="255" t="s">
        <v>1</v>
      </c>
      <c r="F313" s="256" t="s">
        <v>139</v>
      </c>
      <c r="G313" s="254"/>
      <c r="H313" s="257">
        <v>54.5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3" t="s">
        <v>138</v>
      </c>
      <c r="AU313" s="263" t="s">
        <v>83</v>
      </c>
      <c r="AV313" s="13" t="s">
        <v>134</v>
      </c>
      <c r="AW313" s="13" t="s">
        <v>30</v>
      </c>
      <c r="AX313" s="13" t="s">
        <v>81</v>
      </c>
      <c r="AY313" s="263" t="s">
        <v>128</v>
      </c>
    </row>
    <row r="314" s="2" customFormat="1" ht="21.75" customHeight="1">
      <c r="A314" s="37"/>
      <c r="B314" s="38"/>
      <c r="C314" s="235" t="s">
        <v>477</v>
      </c>
      <c r="D314" s="235" t="s">
        <v>130</v>
      </c>
      <c r="E314" s="236" t="s">
        <v>771</v>
      </c>
      <c r="F314" s="237" t="s">
        <v>772</v>
      </c>
      <c r="G314" s="238" t="s">
        <v>159</v>
      </c>
      <c r="H314" s="239">
        <v>18</v>
      </c>
      <c r="I314" s="240"/>
      <c r="J314" s="241">
        <f>ROUND(I314*H314,2)</f>
        <v>0</v>
      </c>
      <c r="K314" s="242"/>
      <c r="L314" s="43"/>
      <c r="M314" s="243" t="s">
        <v>1</v>
      </c>
      <c r="N314" s="244" t="s">
        <v>38</v>
      </c>
      <c r="O314" s="90"/>
      <c r="P314" s="245">
        <f>O314*H314</f>
        <v>0</v>
      </c>
      <c r="Q314" s="245">
        <v>8.0000000000000007E-05</v>
      </c>
      <c r="R314" s="245">
        <f>Q314*H314</f>
        <v>0.0014400000000000001</v>
      </c>
      <c r="S314" s="245">
        <v>0</v>
      </c>
      <c r="T314" s="246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7" t="s">
        <v>134</v>
      </c>
      <c r="AT314" s="247" t="s">
        <v>130</v>
      </c>
      <c r="AU314" s="247" t="s">
        <v>83</v>
      </c>
      <c r="AY314" s="16" t="s">
        <v>128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6" t="s">
        <v>81</v>
      </c>
      <c r="BK314" s="248">
        <f>ROUND(I314*H314,2)</f>
        <v>0</v>
      </c>
      <c r="BL314" s="16" t="s">
        <v>134</v>
      </c>
      <c r="BM314" s="247" t="s">
        <v>773</v>
      </c>
    </row>
    <row r="315" s="2" customFormat="1">
      <c r="A315" s="37"/>
      <c r="B315" s="38"/>
      <c r="C315" s="39"/>
      <c r="D315" s="249" t="s">
        <v>136</v>
      </c>
      <c r="E315" s="39"/>
      <c r="F315" s="250" t="s">
        <v>774</v>
      </c>
      <c r="G315" s="39"/>
      <c r="H315" s="39"/>
      <c r="I315" s="143"/>
      <c r="J315" s="39"/>
      <c r="K315" s="39"/>
      <c r="L315" s="43"/>
      <c r="M315" s="251"/>
      <c r="N315" s="252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136</v>
      </c>
      <c r="AU315" s="16" t="s">
        <v>83</v>
      </c>
    </row>
    <row r="316" s="14" customFormat="1">
      <c r="A316" s="14"/>
      <c r="B316" s="264"/>
      <c r="C316" s="265"/>
      <c r="D316" s="249" t="s">
        <v>138</v>
      </c>
      <c r="E316" s="266" t="s">
        <v>1</v>
      </c>
      <c r="F316" s="267" t="s">
        <v>775</v>
      </c>
      <c r="G316" s="265"/>
      <c r="H316" s="268">
        <v>18</v>
      </c>
      <c r="I316" s="269"/>
      <c r="J316" s="265"/>
      <c r="K316" s="265"/>
      <c r="L316" s="270"/>
      <c r="M316" s="271"/>
      <c r="N316" s="272"/>
      <c r="O316" s="272"/>
      <c r="P316" s="272"/>
      <c r="Q316" s="272"/>
      <c r="R316" s="272"/>
      <c r="S316" s="272"/>
      <c r="T316" s="27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4" t="s">
        <v>138</v>
      </c>
      <c r="AU316" s="274" t="s">
        <v>83</v>
      </c>
      <c r="AV316" s="14" t="s">
        <v>83</v>
      </c>
      <c r="AW316" s="14" t="s">
        <v>30</v>
      </c>
      <c r="AX316" s="14" t="s">
        <v>73</v>
      </c>
      <c r="AY316" s="274" t="s">
        <v>128</v>
      </c>
    </row>
    <row r="317" s="13" customFormat="1">
      <c r="A317" s="13"/>
      <c r="B317" s="253"/>
      <c r="C317" s="254"/>
      <c r="D317" s="249" t="s">
        <v>138</v>
      </c>
      <c r="E317" s="255" t="s">
        <v>1</v>
      </c>
      <c r="F317" s="256" t="s">
        <v>139</v>
      </c>
      <c r="G317" s="254"/>
      <c r="H317" s="257">
        <v>18</v>
      </c>
      <c r="I317" s="258"/>
      <c r="J317" s="254"/>
      <c r="K317" s="254"/>
      <c r="L317" s="259"/>
      <c r="M317" s="260"/>
      <c r="N317" s="261"/>
      <c r="O317" s="261"/>
      <c r="P317" s="261"/>
      <c r="Q317" s="261"/>
      <c r="R317" s="261"/>
      <c r="S317" s="261"/>
      <c r="T317" s="26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3" t="s">
        <v>138</v>
      </c>
      <c r="AU317" s="263" t="s">
        <v>83</v>
      </c>
      <c r="AV317" s="13" t="s">
        <v>134</v>
      </c>
      <c r="AW317" s="13" t="s">
        <v>30</v>
      </c>
      <c r="AX317" s="13" t="s">
        <v>81</v>
      </c>
      <c r="AY317" s="263" t="s">
        <v>128</v>
      </c>
    </row>
    <row r="318" s="2" customFormat="1" ht="16.5" customHeight="1">
      <c r="A318" s="37"/>
      <c r="B318" s="38"/>
      <c r="C318" s="235" t="s">
        <v>482</v>
      </c>
      <c r="D318" s="235" t="s">
        <v>130</v>
      </c>
      <c r="E318" s="236" t="s">
        <v>488</v>
      </c>
      <c r="F318" s="237" t="s">
        <v>489</v>
      </c>
      <c r="G318" s="238" t="s">
        <v>159</v>
      </c>
      <c r="H318" s="239">
        <v>72</v>
      </c>
      <c r="I318" s="240"/>
      <c r="J318" s="241">
        <f>ROUND(I318*H318,2)</f>
        <v>0</v>
      </c>
      <c r="K318" s="242"/>
      <c r="L318" s="43"/>
      <c r="M318" s="243" t="s">
        <v>1</v>
      </c>
      <c r="N318" s="244" t="s">
        <v>38</v>
      </c>
      <c r="O318" s="90"/>
      <c r="P318" s="245">
        <f>O318*H318</f>
        <v>0</v>
      </c>
      <c r="Q318" s="245">
        <v>0</v>
      </c>
      <c r="R318" s="245">
        <f>Q318*H318</f>
        <v>0</v>
      </c>
      <c r="S318" s="245">
        <v>0</v>
      </c>
      <c r="T318" s="24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47" t="s">
        <v>134</v>
      </c>
      <c r="AT318" s="247" t="s">
        <v>130</v>
      </c>
      <c r="AU318" s="247" t="s">
        <v>83</v>
      </c>
      <c r="AY318" s="16" t="s">
        <v>128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6" t="s">
        <v>81</v>
      </c>
      <c r="BK318" s="248">
        <f>ROUND(I318*H318,2)</f>
        <v>0</v>
      </c>
      <c r="BL318" s="16" t="s">
        <v>134</v>
      </c>
      <c r="BM318" s="247" t="s">
        <v>776</v>
      </c>
    </row>
    <row r="319" s="2" customFormat="1">
      <c r="A319" s="37"/>
      <c r="B319" s="38"/>
      <c r="C319" s="39"/>
      <c r="D319" s="249" t="s">
        <v>136</v>
      </c>
      <c r="E319" s="39"/>
      <c r="F319" s="250" t="s">
        <v>489</v>
      </c>
      <c r="G319" s="39"/>
      <c r="H319" s="39"/>
      <c r="I319" s="143"/>
      <c r="J319" s="39"/>
      <c r="K319" s="39"/>
      <c r="L319" s="43"/>
      <c r="M319" s="251"/>
      <c r="N319" s="252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136</v>
      </c>
      <c r="AU319" s="16" t="s">
        <v>83</v>
      </c>
    </row>
    <row r="320" s="14" customFormat="1">
      <c r="A320" s="14"/>
      <c r="B320" s="264"/>
      <c r="C320" s="265"/>
      <c r="D320" s="249" t="s">
        <v>138</v>
      </c>
      <c r="E320" s="266" t="s">
        <v>1</v>
      </c>
      <c r="F320" s="267" t="s">
        <v>777</v>
      </c>
      <c r="G320" s="265"/>
      <c r="H320" s="268">
        <v>72</v>
      </c>
      <c r="I320" s="269"/>
      <c r="J320" s="265"/>
      <c r="K320" s="265"/>
      <c r="L320" s="270"/>
      <c r="M320" s="271"/>
      <c r="N320" s="272"/>
      <c r="O320" s="272"/>
      <c r="P320" s="272"/>
      <c r="Q320" s="272"/>
      <c r="R320" s="272"/>
      <c r="S320" s="272"/>
      <c r="T320" s="27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4" t="s">
        <v>138</v>
      </c>
      <c r="AU320" s="274" t="s">
        <v>83</v>
      </c>
      <c r="AV320" s="14" t="s">
        <v>83</v>
      </c>
      <c r="AW320" s="14" t="s">
        <v>30</v>
      </c>
      <c r="AX320" s="14" t="s">
        <v>73</v>
      </c>
      <c r="AY320" s="274" t="s">
        <v>128</v>
      </c>
    </row>
    <row r="321" s="2" customFormat="1" ht="21.75" customHeight="1">
      <c r="A321" s="37"/>
      <c r="B321" s="38"/>
      <c r="C321" s="235" t="s">
        <v>487</v>
      </c>
      <c r="D321" s="235" t="s">
        <v>130</v>
      </c>
      <c r="E321" s="236" t="s">
        <v>492</v>
      </c>
      <c r="F321" s="237" t="s">
        <v>493</v>
      </c>
      <c r="G321" s="238" t="s">
        <v>159</v>
      </c>
      <c r="H321" s="239">
        <v>31</v>
      </c>
      <c r="I321" s="240"/>
      <c r="J321" s="241">
        <f>ROUND(I321*H321,2)</f>
        <v>0</v>
      </c>
      <c r="K321" s="242"/>
      <c r="L321" s="43"/>
      <c r="M321" s="243" t="s">
        <v>1</v>
      </c>
      <c r="N321" s="244" t="s">
        <v>38</v>
      </c>
      <c r="O321" s="90"/>
      <c r="P321" s="245">
        <f>O321*H321</f>
        <v>0</v>
      </c>
      <c r="Q321" s="245">
        <v>0.20219000000000001</v>
      </c>
      <c r="R321" s="245">
        <f>Q321*H321</f>
        <v>6.2678900000000004</v>
      </c>
      <c r="S321" s="245">
        <v>0</v>
      </c>
      <c r="T321" s="24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7" t="s">
        <v>134</v>
      </c>
      <c r="AT321" s="247" t="s">
        <v>130</v>
      </c>
      <c r="AU321" s="247" t="s">
        <v>83</v>
      </c>
      <c r="AY321" s="16" t="s">
        <v>128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6" t="s">
        <v>81</v>
      </c>
      <c r="BK321" s="248">
        <f>ROUND(I321*H321,2)</f>
        <v>0</v>
      </c>
      <c r="BL321" s="16" t="s">
        <v>134</v>
      </c>
      <c r="BM321" s="247" t="s">
        <v>778</v>
      </c>
    </row>
    <row r="322" s="2" customFormat="1">
      <c r="A322" s="37"/>
      <c r="B322" s="38"/>
      <c r="C322" s="39"/>
      <c r="D322" s="249" t="s">
        <v>136</v>
      </c>
      <c r="E322" s="39"/>
      <c r="F322" s="250" t="s">
        <v>495</v>
      </c>
      <c r="G322" s="39"/>
      <c r="H322" s="39"/>
      <c r="I322" s="143"/>
      <c r="J322" s="39"/>
      <c r="K322" s="39"/>
      <c r="L322" s="43"/>
      <c r="M322" s="251"/>
      <c r="N322" s="252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136</v>
      </c>
      <c r="AU322" s="16" t="s">
        <v>83</v>
      </c>
    </row>
    <row r="323" s="14" customFormat="1">
      <c r="A323" s="14"/>
      <c r="B323" s="264"/>
      <c r="C323" s="265"/>
      <c r="D323" s="249" t="s">
        <v>138</v>
      </c>
      <c r="E323" s="266" t="s">
        <v>1</v>
      </c>
      <c r="F323" s="267" t="s">
        <v>779</v>
      </c>
      <c r="G323" s="265"/>
      <c r="H323" s="268">
        <v>31</v>
      </c>
      <c r="I323" s="269"/>
      <c r="J323" s="265"/>
      <c r="K323" s="265"/>
      <c r="L323" s="270"/>
      <c r="M323" s="271"/>
      <c r="N323" s="272"/>
      <c r="O323" s="272"/>
      <c r="P323" s="272"/>
      <c r="Q323" s="272"/>
      <c r="R323" s="272"/>
      <c r="S323" s="272"/>
      <c r="T323" s="27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4" t="s">
        <v>138</v>
      </c>
      <c r="AU323" s="274" t="s">
        <v>83</v>
      </c>
      <c r="AV323" s="14" t="s">
        <v>83</v>
      </c>
      <c r="AW323" s="14" t="s">
        <v>30</v>
      </c>
      <c r="AX323" s="14" t="s">
        <v>73</v>
      </c>
      <c r="AY323" s="274" t="s">
        <v>128</v>
      </c>
    </row>
    <row r="324" s="13" customFormat="1">
      <c r="A324" s="13"/>
      <c r="B324" s="253"/>
      <c r="C324" s="254"/>
      <c r="D324" s="249" t="s">
        <v>138</v>
      </c>
      <c r="E324" s="255" t="s">
        <v>1</v>
      </c>
      <c r="F324" s="256" t="s">
        <v>139</v>
      </c>
      <c r="G324" s="254"/>
      <c r="H324" s="257">
        <v>31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3" t="s">
        <v>138</v>
      </c>
      <c r="AU324" s="263" t="s">
        <v>83</v>
      </c>
      <c r="AV324" s="13" t="s">
        <v>134</v>
      </c>
      <c r="AW324" s="13" t="s">
        <v>30</v>
      </c>
      <c r="AX324" s="13" t="s">
        <v>81</v>
      </c>
      <c r="AY324" s="263" t="s">
        <v>128</v>
      </c>
    </row>
    <row r="325" s="2" customFormat="1" ht="21.75" customHeight="1">
      <c r="A325" s="37"/>
      <c r="B325" s="38"/>
      <c r="C325" s="275" t="s">
        <v>491</v>
      </c>
      <c r="D325" s="275" t="s">
        <v>243</v>
      </c>
      <c r="E325" s="276" t="s">
        <v>498</v>
      </c>
      <c r="F325" s="277" t="s">
        <v>499</v>
      </c>
      <c r="G325" s="278" t="s">
        <v>384</v>
      </c>
      <c r="H325" s="279">
        <v>31.309999999999999</v>
      </c>
      <c r="I325" s="280"/>
      <c r="J325" s="281">
        <f>ROUND(I325*H325,2)</f>
        <v>0</v>
      </c>
      <c r="K325" s="282"/>
      <c r="L325" s="283"/>
      <c r="M325" s="284" t="s">
        <v>1</v>
      </c>
      <c r="N325" s="285" t="s">
        <v>38</v>
      </c>
      <c r="O325" s="90"/>
      <c r="P325" s="245">
        <f>O325*H325</f>
        <v>0</v>
      </c>
      <c r="Q325" s="245">
        <v>0.048300000000000003</v>
      </c>
      <c r="R325" s="245">
        <f>Q325*H325</f>
        <v>1.512273</v>
      </c>
      <c r="S325" s="245">
        <v>0</v>
      </c>
      <c r="T325" s="24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7" t="s">
        <v>175</v>
      </c>
      <c r="AT325" s="247" t="s">
        <v>243</v>
      </c>
      <c r="AU325" s="247" t="s">
        <v>83</v>
      </c>
      <c r="AY325" s="16" t="s">
        <v>128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6" t="s">
        <v>81</v>
      </c>
      <c r="BK325" s="248">
        <f>ROUND(I325*H325,2)</f>
        <v>0</v>
      </c>
      <c r="BL325" s="16" t="s">
        <v>134</v>
      </c>
      <c r="BM325" s="247" t="s">
        <v>780</v>
      </c>
    </row>
    <row r="326" s="2" customFormat="1">
      <c r="A326" s="37"/>
      <c r="B326" s="38"/>
      <c r="C326" s="39"/>
      <c r="D326" s="249" t="s">
        <v>136</v>
      </c>
      <c r="E326" s="39"/>
      <c r="F326" s="250" t="s">
        <v>499</v>
      </c>
      <c r="G326" s="39"/>
      <c r="H326" s="39"/>
      <c r="I326" s="143"/>
      <c r="J326" s="39"/>
      <c r="K326" s="39"/>
      <c r="L326" s="43"/>
      <c r="M326" s="251"/>
      <c r="N326" s="252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136</v>
      </c>
      <c r="AU326" s="16" t="s">
        <v>83</v>
      </c>
    </row>
    <row r="327" s="14" customFormat="1">
      <c r="A327" s="14"/>
      <c r="B327" s="264"/>
      <c r="C327" s="265"/>
      <c r="D327" s="249" t="s">
        <v>138</v>
      </c>
      <c r="E327" s="266" t="s">
        <v>1</v>
      </c>
      <c r="F327" s="267" t="s">
        <v>781</v>
      </c>
      <c r="G327" s="265"/>
      <c r="H327" s="268">
        <v>31.309999999999999</v>
      </c>
      <c r="I327" s="269"/>
      <c r="J327" s="265"/>
      <c r="K327" s="265"/>
      <c r="L327" s="270"/>
      <c r="M327" s="271"/>
      <c r="N327" s="272"/>
      <c r="O327" s="272"/>
      <c r="P327" s="272"/>
      <c r="Q327" s="272"/>
      <c r="R327" s="272"/>
      <c r="S327" s="272"/>
      <c r="T327" s="27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4" t="s">
        <v>138</v>
      </c>
      <c r="AU327" s="274" t="s">
        <v>83</v>
      </c>
      <c r="AV327" s="14" t="s">
        <v>83</v>
      </c>
      <c r="AW327" s="14" t="s">
        <v>30</v>
      </c>
      <c r="AX327" s="14" t="s">
        <v>73</v>
      </c>
      <c r="AY327" s="274" t="s">
        <v>128</v>
      </c>
    </row>
    <row r="328" s="2" customFormat="1" ht="44.25" customHeight="1">
      <c r="A328" s="37"/>
      <c r="B328" s="38"/>
      <c r="C328" s="235" t="s">
        <v>497</v>
      </c>
      <c r="D328" s="235" t="s">
        <v>130</v>
      </c>
      <c r="E328" s="236" t="s">
        <v>503</v>
      </c>
      <c r="F328" s="237" t="s">
        <v>504</v>
      </c>
      <c r="G328" s="238" t="s">
        <v>159</v>
      </c>
      <c r="H328" s="239">
        <v>41</v>
      </c>
      <c r="I328" s="240"/>
      <c r="J328" s="241">
        <f>ROUND(I328*H328,2)</f>
        <v>0</v>
      </c>
      <c r="K328" s="242"/>
      <c r="L328" s="43"/>
      <c r="M328" s="243" t="s">
        <v>1</v>
      </c>
      <c r="N328" s="244" t="s">
        <v>38</v>
      </c>
      <c r="O328" s="90"/>
      <c r="P328" s="245">
        <f>O328*H328</f>
        <v>0</v>
      </c>
      <c r="Q328" s="245">
        <v>0</v>
      </c>
      <c r="R328" s="245">
        <f>Q328*H328</f>
        <v>0</v>
      </c>
      <c r="S328" s="245">
        <v>0</v>
      </c>
      <c r="T328" s="246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47" t="s">
        <v>134</v>
      </c>
      <c r="AT328" s="247" t="s">
        <v>130</v>
      </c>
      <c r="AU328" s="247" t="s">
        <v>83</v>
      </c>
      <c r="AY328" s="16" t="s">
        <v>128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6" t="s">
        <v>81</v>
      </c>
      <c r="BK328" s="248">
        <f>ROUND(I328*H328,2)</f>
        <v>0</v>
      </c>
      <c r="BL328" s="16" t="s">
        <v>134</v>
      </c>
      <c r="BM328" s="247" t="s">
        <v>782</v>
      </c>
    </row>
    <row r="329" s="2" customFormat="1">
      <c r="A329" s="37"/>
      <c r="B329" s="38"/>
      <c r="C329" s="39"/>
      <c r="D329" s="249" t="s">
        <v>136</v>
      </c>
      <c r="E329" s="39"/>
      <c r="F329" s="250" t="s">
        <v>504</v>
      </c>
      <c r="G329" s="39"/>
      <c r="H329" s="39"/>
      <c r="I329" s="143"/>
      <c r="J329" s="39"/>
      <c r="K329" s="39"/>
      <c r="L329" s="43"/>
      <c r="M329" s="251"/>
      <c r="N329" s="252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136</v>
      </c>
      <c r="AU329" s="16" t="s">
        <v>83</v>
      </c>
    </row>
    <row r="330" s="14" customFormat="1">
      <c r="A330" s="14"/>
      <c r="B330" s="264"/>
      <c r="C330" s="265"/>
      <c r="D330" s="249" t="s">
        <v>138</v>
      </c>
      <c r="E330" s="266" t="s">
        <v>1</v>
      </c>
      <c r="F330" s="267" t="s">
        <v>783</v>
      </c>
      <c r="G330" s="265"/>
      <c r="H330" s="268">
        <v>41</v>
      </c>
      <c r="I330" s="269"/>
      <c r="J330" s="265"/>
      <c r="K330" s="265"/>
      <c r="L330" s="270"/>
      <c r="M330" s="271"/>
      <c r="N330" s="272"/>
      <c r="O330" s="272"/>
      <c r="P330" s="272"/>
      <c r="Q330" s="272"/>
      <c r="R330" s="272"/>
      <c r="S330" s="272"/>
      <c r="T330" s="27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4" t="s">
        <v>138</v>
      </c>
      <c r="AU330" s="274" t="s">
        <v>83</v>
      </c>
      <c r="AV330" s="14" t="s">
        <v>83</v>
      </c>
      <c r="AW330" s="14" t="s">
        <v>30</v>
      </c>
      <c r="AX330" s="14" t="s">
        <v>73</v>
      </c>
      <c r="AY330" s="274" t="s">
        <v>128</v>
      </c>
    </row>
    <row r="331" s="2" customFormat="1" ht="21.75" customHeight="1">
      <c r="A331" s="37"/>
      <c r="B331" s="38"/>
      <c r="C331" s="275" t="s">
        <v>502</v>
      </c>
      <c r="D331" s="275" t="s">
        <v>243</v>
      </c>
      <c r="E331" s="276" t="s">
        <v>509</v>
      </c>
      <c r="F331" s="277" t="s">
        <v>510</v>
      </c>
      <c r="G331" s="278" t="s">
        <v>384</v>
      </c>
      <c r="H331" s="279">
        <v>41.409999999999997</v>
      </c>
      <c r="I331" s="280"/>
      <c r="J331" s="281">
        <f>ROUND(I331*H331,2)</f>
        <v>0</v>
      </c>
      <c r="K331" s="282"/>
      <c r="L331" s="283"/>
      <c r="M331" s="284" t="s">
        <v>1</v>
      </c>
      <c r="N331" s="285" t="s">
        <v>38</v>
      </c>
      <c r="O331" s="90"/>
      <c r="P331" s="245">
        <f>O331*H331</f>
        <v>0</v>
      </c>
      <c r="Q331" s="245">
        <v>0.085000000000000006</v>
      </c>
      <c r="R331" s="245">
        <f>Q331*H331</f>
        <v>3.5198499999999999</v>
      </c>
      <c r="S331" s="245">
        <v>0</v>
      </c>
      <c r="T331" s="24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7" t="s">
        <v>175</v>
      </c>
      <c r="AT331" s="247" t="s">
        <v>243</v>
      </c>
      <c r="AU331" s="247" t="s">
        <v>83</v>
      </c>
      <c r="AY331" s="16" t="s">
        <v>128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6" t="s">
        <v>81</v>
      </c>
      <c r="BK331" s="248">
        <f>ROUND(I331*H331,2)</f>
        <v>0</v>
      </c>
      <c r="BL331" s="16" t="s">
        <v>134</v>
      </c>
      <c r="BM331" s="247" t="s">
        <v>784</v>
      </c>
    </row>
    <row r="332" s="2" customFormat="1">
      <c r="A332" s="37"/>
      <c r="B332" s="38"/>
      <c r="C332" s="39"/>
      <c r="D332" s="249" t="s">
        <v>136</v>
      </c>
      <c r="E332" s="39"/>
      <c r="F332" s="250" t="s">
        <v>512</v>
      </c>
      <c r="G332" s="39"/>
      <c r="H332" s="39"/>
      <c r="I332" s="143"/>
      <c r="J332" s="39"/>
      <c r="K332" s="39"/>
      <c r="L332" s="43"/>
      <c r="M332" s="251"/>
      <c r="N332" s="252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136</v>
      </c>
      <c r="AU332" s="16" t="s">
        <v>83</v>
      </c>
    </row>
    <row r="333" s="14" customFormat="1">
      <c r="A333" s="14"/>
      <c r="B333" s="264"/>
      <c r="C333" s="265"/>
      <c r="D333" s="249" t="s">
        <v>138</v>
      </c>
      <c r="E333" s="266" t="s">
        <v>1</v>
      </c>
      <c r="F333" s="267" t="s">
        <v>785</v>
      </c>
      <c r="G333" s="265"/>
      <c r="H333" s="268">
        <v>41.409999999999997</v>
      </c>
      <c r="I333" s="269"/>
      <c r="J333" s="265"/>
      <c r="K333" s="265"/>
      <c r="L333" s="270"/>
      <c r="M333" s="271"/>
      <c r="N333" s="272"/>
      <c r="O333" s="272"/>
      <c r="P333" s="272"/>
      <c r="Q333" s="272"/>
      <c r="R333" s="272"/>
      <c r="S333" s="272"/>
      <c r="T333" s="27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4" t="s">
        <v>138</v>
      </c>
      <c r="AU333" s="274" t="s">
        <v>83</v>
      </c>
      <c r="AV333" s="14" t="s">
        <v>83</v>
      </c>
      <c r="AW333" s="14" t="s">
        <v>30</v>
      </c>
      <c r="AX333" s="14" t="s">
        <v>73</v>
      </c>
      <c r="AY333" s="274" t="s">
        <v>128</v>
      </c>
    </row>
    <row r="334" s="2" customFormat="1" ht="21.75" customHeight="1">
      <c r="A334" s="37"/>
      <c r="B334" s="38"/>
      <c r="C334" s="275" t="s">
        <v>508</v>
      </c>
      <c r="D334" s="275" t="s">
        <v>243</v>
      </c>
      <c r="E334" s="276" t="s">
        <v>516</v>
      </c>
      <c r="F334" s="277" t="s">
        <v>517</v>
      </c>
      <c r="G334" s="278" t="s">
        <v>384</v>
      </c>
      <c r="H334" s="279">
        <v>0</v>
      </c>
      <c r="I334" s="280"/>
      <c r="J334" s="281">
        <f>ROUND(I334*H334,2)</f>
        <v>0</v>
      </c>
      <c r="K334" s="282"/>
      <c r="L334" s="283"/>
      <c r="M334" s="284" t="s">
        <v>1</v>
      </c>
      <c r="N334" s="285" t="s">
        <v>38</v>
      </c>
      <c r="O334" s="90"/>
      <c r="P334" s="245">
        <f>O334*H334</f>
        <v>0</v>
      </c>
      <c r="Q334" s="245">
        <v>0.064000000000000001</v>
      </c>
      <c r="R334" s="245">
        <f>Q334*H334</f>
        <v>0</v>
      </c>
      <c r="S334" s="245">
        <v>0</v>
      </c>
      <c r="T334" s="24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7" t="s">
        <v>175</v>
      </c>
      <c r="AT334" s="247" t="s">
        <v>243</v>
      </c>
      <c r="AU334" s="247" t="s">
        <v>83</v>
      </c>
      <c r="AY334" s="16" t="s">
        <v>128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6" t="s">
        <v>81</v>
      </c>
      <c r="BK334" s="248">
        <f>ROUND(I334*H334,2)</f>
        <v>0</v>
      </c>
      <c r="BL334" s="16" t="s">
        <v>134</v>
      </c>
      <c r="BM334" s="247" t="s">
        <v>786</v>
      </c>
    </row>
    <row r="335" s="2" customFormat="1">
      <c r="A335" s="37"/>
      <c r="B335" s="38"/>
      <c r="C335" s="39"/>
      <c r="D335" s="249" t="s">
        <v>136</v>
      </c>
      <c r="E335" s="39"/>
      <c r="F335" s="250" t="s">
        <v>517</v>
      </c>
      <c r="G335" s="39"/>
      <c r="H335" s="39"/>
      <c r="I335" s="143"/>
      <c r="J335" s="39"/>
      <c r="K335" s="39"/>
      <c r="L335" s="43"/>
      <c r="M335" s="251"/>
      <c r="N335" s="252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136</v>
      </c>
      <c r="AU335" s="16" t="s">
        <v>83</v>
      </c>
    </row>
    <row r="336" s="13" customFormat="1">
      <c r="A336" s="13"/>
      <c r="B336" s="253"/>
      <c r="C336" s="254"/>
      <c r="D336" s="249" t="s">
        <v>138</v>
      </c>
      <c r="E336" s="255" t="s">
        <v>1</v>
      </c>
      <c r="F336" s="256" t="s">
        <v>139</v>
      </c>
      <c r="G336" s="254"/>
      <c r="H336" s="257">
        <v>0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3" t="s">
        <v>138</v>
      </c>
      <c r="AU336" s="263" t="s">
        <v>83</v>
      </c>
      <c r="AV336" s="13" t="s">
        <v>134</v>
      </c>
      <c r="AW336" s="13" t="s">
        <v>30</v>
      </c>
      <c r="AX336" s="13" t="s">
        <v>81</v>
      </c>
      <c r="AY336" s="263" t="s">
        <v>128</v>
      </c>
    </row>
    <row r="337" s="2" customFormat="1" ht="21.75" customHeight="1">
      <c r="A337" s="37"/>
      <c r="B337" s="38"/>
      <c r="C337" s="235" t="s">
        <v>515</v>
      </c>
      <c r="D337" s="235" t="s">
        <v>130</v>
      </c>
      <c r="E337" s="236" t="s">
        <v>520</v>
      </c>
      <c r="F337" s="237" t="s">
        <v>521</v>
      </c>
      <c r="G337" s="238" t="s">
        <v>159</v>
      </c>
      <c r="H337" s="239">
        <v>0</v>
      </c>
      <c r="I337" s="240"/>
      <c r="J337" s="241">
        <f>ROUND(I337*H337,2)</f>
        <v>0</v>
      </c>
      <c r="K337" s="242"/>
      <c r="L337" s="43"/>
      <c r="M337" s="243" t="s">
        <v>1</v>
      </c>
      <c r="N337" s="244" t="s">
        <v>38</v>
      </c>
      <c r="O337" s="90"/>
      <c r="P337" s="245">
        <f>O337*H337</f>
        <v>0</v>
      </c>
      <c r="Q337" s="245">
        <v>0.10095</v>
      </c>
      <c r="R337" s="245">
        <f>Q337*H337</f>
        <v>0</v>
      </c>
      <c r="S337" s="245">
        <v>0</v>
      </c>
      <c r="T337" s="24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47" t="s">
        <v>134</v>
      </c>
      <c r="AT337" s="247" t="s">
        <v>130</v>
      </c>
      <c r="AU337" s="247" t="s">
        <v>83</v>
      </c>
      <c r="AY337" s="16" t="s">
        <v>128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6" t="s">
        <v>81</v>
      </c>
      <c r="BK337" s="248">
        <f>ROUND(I337*H337,2)</f>
        <v>0</v>
      </c>
      <c r="BL337" s="16" t="s">
        <v>134</v>
      </c>
      <c r="BM337" s="247" t="s">
        <v>787</v>
      </c>
    </row>
    <row r="338" s="2" customFormat="1">
      <c r="A338" s="37"/>
      <c r="B338" s="38"/>
      <c r="C338" s="39"/>
      <c r="D338" s="249" t="s">
        <v>136</v>
      </c>
      <c r="E338" s="39"/>
      <c r="F338" s="250" t="s">
        <v>521</v>
      </c>
      <c r="G338" s="39"/>
      <c r="H338" s="39"/>
      <c r="I338" s="143"/>
      <c r="J338" s="39"/>
      <c r="K338" s="39"/>
      <c r="L338" s="43"/>
      <c r="M338" s="251"/>
      <c r="N338" s="252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136</v>
      </c>
      <c r="AU338" s="16" t="s">
        <v>83</v>
      </c>
    </row>
    <row r="339" s="2" customFormat="1" ht="21.75" customHeight="1">
      <c r="A339" s="37"/>
      <c r="B339" s="38"/>
      <c r="C339" s="275" t="s">
        <v>519</v>
      </c>
      <c r="D339" s="275" t="s">
        <v>243</v>
      </c>
      <c r="E339" s="276" t="s">
        <v>525</v>
      </c>
      <c r="F339" s="277" t="s">
        <v>526</v>
      </c>
      <c r="G339" s="278" t="s">
        <v>384</v>
      </c>
      <c r="H339" s="279">
        <v>0</v>
      </c>
      <c r="I339" s="280"/>
      <c r="J339" s="281">
        <f>ROUND(I339*H339,2)</f>
        <v>0</v>
      </c>
      <c r="K339" s="282"/>
      <c r="L339" s="283"/>
      <c r="M339" s="284" t="s">
        <v>1</v>
      </c>
      <c r="N339" s="285" t="s">
        <v>38</v>
      </c>
      <c r="O339" s="90"/>
      <c r="P339" s="245">
        <f>O339*H339</f>
        <v>0</v>
      </c>
      <c r="Q339" s="245">
        <v>0.024</v>
      </c>
      <c r="R339" s="245">
        <f>Q339*H339</f>
        <v>0</v>
      </c>
      <c r="S339" s="245">
        <v>0</v>
      </c>
      <c r="T339" s="24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7" t="s">
        <v>175</v>
      </c>
      <c r="AT339" s="247" t="s">
        <v>243</v>
      </c>
      <c r="AU339" s="247" t="s">
        <v>83</v>
      </c>
      <c r="AY339" s="16" t="s">
        <v>128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6" t="s">
        <v>81</v>
      </c>
      <c r="BK339" s="248">
        <f>ROUND(I339*H339,2)</f>
        <v>0</v>
      </c>
      <c r="BL339" s="16" t="s">
        <v>134</v>
      </c>
      <c r="BM339" s="247" t="s">
        <v>788</v>
      </c>
    </row>
    <row r="340" s="2" customFormat="1">
      <c r="A340" s="37"/>
      <c r="B340" s="38"/>
      <c r="C340" s="39"/>
      <c r="D340" s="249" t="s">
        <v>136</v>
      </c>
      <c r="E340" s="39"/>
      <c r="F340" s="250" t="s">
        <v>528</v>
      </c>
      <c r="G340" s="39"/>
      <c r="H340" s="39"/>
      <c r="I340" s="143"/>
      <c r="J340" s="39"/>
      <c r="K340" s="39"/>
      <c r="L340" s="43"/>
      <c r="M340" s="251"/>
      <c r="N340" s="252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136</v>
      </c>
      <c r="AU340" s="16" t="s">
        <v>83</v>
      </c>
    </row>
    <row r="341" s="2" customFormat="1" ht="21.75" customHeight="1">
      <c r="A341" s="37"/>
      <c r="B341" s="38"/>
      <c r="C341" s="235" t="s">
        <v>524</v>
      </c>
      <c r="D341" s="235" t="s">
        <v>130</v>
      </c>
      <c r="E341" s="236" t="s">
        <v>531</v>
      </c>
      <c r="F341" s="237" t="s">
        <v>532</v>
      </c>
      <c r="G341" s="238" t="s">
        <v>159</v>
      </c>
      <c r="H341" s="239">
        <v>11</v>
      </c>
      <c r="I341" s="240"/>
      <c r="J341" s="241">
        <f>ROUND(I341*H341,2)</f>
        <v>0</v>
      </c>
      <c r="K341" s="242"/>
      <c r="L341" s="43"/>
      <c r="M341" s="243" t="s">
        <v>1</v>
      </c>
      <c r="N341" s="244" t="s">
        <v>38</v>
      </c>
      <c r="O341" s="90"/>
      <c r="P341" s="245">
        <f>O341*H341</f>
        <v>0</v>
      </c>
      <c r="Q341" s="245">
        <v>0</v>
      </c>
      <c r="R341" s="245">
        <f>Q341*H341</f>
        <v>0</v>
      </c>
      <c r="S341" s="245">
        <v>0</v>
      </c>
      <c r="T341" s="246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47" t="s">
        <v>134</v>
      </c>
      <c r="AT341" s="247" t="s">
        <v>130</v>
      </c>
      <c r="AU341" s="247" t="s">
        <v>83</v>
      </c>
      <c r="AY341" s="16" t="s">
        <v>128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6" t="s">
        <v>81</v>
      </c>
      <c r="BK341" s="248">
        <f>ROUND(I341*H341,2)</f>
        <v>0</v>
      </c>
      <c r="BL341" s="16" t="s">
        <v>134</v>
      </c>
      <c r="BM341" s="247" t="s">
        <v>789</v>
      </c>
    </row>
    <row r="342" s="2" customFormat="1">
      <c r="A342" s="37"/>
      <c r="B342" s="38"/>
      <c r="C342" s="39"/>
      <c r="D342" s="249" t="s">
        <v>136</v>
      </c>
      <c r="E342" s="39"/>
      <c r="F342" s="250" t="s">
        <v>534</v>
      </c>
      <c r="G342" s="39"/>
      <c r="H342" s="39"/>
      <c r="I342" s="143"/>
      <c r="J342" s="39"/>
      <c r="K342" s="39"/>
      <c r="L342" s="43"/>
      <c r="M342" s="251"/>
      <c r="N342" s="252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136</v>
      </c>
      <c r="AU342" s="16" t="s">
        <v>83</v>
      </c>
    </row>
    <row r="343" s="2" customFormat="1" ht="16.5" customHeight="1">
      <c r="A343" s="37"/>
      <c r="B343" s="38"/>
      <c r="C343" s="235" t="s">
        <v>530</v>
      </c>
      <c r="D343" s="235" t="s">
        <v>130</v>
      </c>
      <c r="E343" s="236" t="s">
        <v>536</v>
      </c>
      <c r="F343" s="237" t="s">
        <v>537</v>
      </c>
      <c r="G343" s="238" t="s">
        <v>159</v>
      </c>
      <c r="H343" s="239">
        <v>11</v>
      </c>
      <c r="I343" s="240"/>
      <c r="J343" s="241">
        <f>ROUND(I343*H343,2)</f>
        <v>0</v>
      </c>
      <c r="K343" s="242"/>
      <c r="L343" s="43"/>
      <c r="M343" s="243" t="s">
        <v>1</v>
      </c>
      <c r="N343" s="244" t="s">
        <v>38</v>
      </c>
      <c r="O343" s="90"/>
      <c r="P343" s="245">
        <f>O343*H343</f>
        <v>0</v>
      </c>
      <c r="Q343" s="245">
        <v>0</v>
      </c>
      <c r="R343" s="245">
        <f>Q343*H343</f>
        <v>0</v>
      </c>
      <c r="S343" s="245">
        <v>0</v>
      </c>
      <c r="T343" s="24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47" t="s">
        <v>134</v>
      </c>
      <c r="AT343" s="247" t="s">
        <v>130</v>
      </c>
      <c r="AU343" s="247" t="s">
        <v>83</v>
      </c>
      <c r="AY343" s="16" t="s">
        <v>128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6" t="s">
        <v>81</v>
      </c>
      <c r="BK343" s="248">
        <f>ROUND(I343*H343,2)</f>
        <v>0</v>
      </c>
      <c r="BL343" s="16" t="s">
        <v>134</v>
      </c>
      <c r="BM343" s="247" t="s">
        <v>790</v>
      </c>
    </row>
    <row r="344" s="2" customFormat="1">
      <c r="A344" s="37"/>
      <c r="B344" s="38"/>
      <c r="C344" s="39"/>
      <c r="D344" s="249" t="s">
        <v>136</v>
      </c>
      <c r="E344" s="39"/>
      <c r="F344" s="250" t="s">
        <v>539</v>
      </c>
      <c r="G344" s="39"/>
      <c r="H344" s="39"/>
      <c r="I344" s="143"/>
      <c r="J344" s="39"/>
      <c r="K344" s="39"/>
      <c r="L344" s="43"/>
      <c r="M344" s="251"/>
      <c r="N344" s="252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136</v>
      </c>
      <c r="AU344" s="16" t="s">
        <v>83</v>
      </c>
    </row>
    <row r="345" s="2" customFormat="1" ht="16.5" customHeight="1">
      <c r="A345" s="37"/>
      <c r="B345" s="38"/>
      <c r="C345" s="235" t="s">
        <v>535</v>
      </c>
      <c r="D345" s="235" t="s">
        <v>130</v>
      </c>
      <c r="E345" s="236" t="s">
        <v>555</v>
      </c>
      <c r="F345" s="237" t="s">
        <v>556</v>
      </c>
      <c r="G345" s="238" t="s">
        <v>159</v>
      </c>
      <c r="H345" s="239">
        <v>76</v>
      </c>
      <c r="I345" s="240"/>
      <c r="J345" s="241">
        <f>ROUND(I345*H345,2)</f>
        <v>0</v>
      </c>
      <c r="K345" s="242"/>
      <c r="L345" s="43"/>
      <c r="M345" s="243" t="s">
        <v>1</v>
      </c>
      <c r="N345" s="244" t="s">
        <v>38</v>
      </c>
      <c r="O345" s="90"/>
      <c r="P345" s="245">
        <f>O345*H345</f>
        <v>0</v>
      </c>
      <c r="Q345" s="245">
        <v>0</v>
      </c>
      <c r="R345" s="245">
        <f>Q345*H345</f>
        <v>0</v>
      </c>
      <c r="S345" s="245">
        <v>0</v>
      </c>
      <c r="T345" s="24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7" t="s">
        <v>134</v>
      </c>
      <c r="AT345" s="247" t="s">
        <v>130</v>
      </c>
      <c r="AU345" s="247" t="s">
        <v>83</v>
      </c>
      <c r="AY345" s="16" t="s">
        <v>128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6" t="s">
        <v>81</v>
      </c>
      <c r="BK345" s="248">
        <f>ROUND(I345*H345,2)</f>
        <v>0</v>
      </c>
      <c r="BL345" s="16" t="s">
        <v>134</v>
      </c>
      <c r="BM345" s="247" t="s">
        <v>791</v>
      </c>
    </row>
    <row r="346" s="2" customFormat="1">
      <c r="A346" s="37"/>
      <c r="B346" s="38"/>
      <c r="C346" s="39"/>
      <c r="D346" s="249" t="s">
        <v>136</v>
      </c>
      <c r="E346" s="39"/>
      <c r="F346" s="250" t="s">
        <v>556</v>
      </c>
      <c r="G346" s="39"/>
      <c r="H346" s="39"/>
      <c r="I346" s="143"/>
      <c r="J346" s="39"/>
      <c r="K346" s="39"/>
      <c r="L346" s="43"/>
      <c r="M346" s="251"/>
      <c r="N346" s="252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136</v>
      </c>
      <c r="AU346" s="16" t="s">
        <v>83</v>
      </c>
    </row>
    <row r="347" s="2" customFormat="1" ht="16.5" customHeight="1">
      <c r="A347" s="37"/>
      <c r="B347" s="38"/>
      <c r="C347" s="235" t="s">
        <v>541</v>
      </c>
      <c r="D347" s="235" t="s">
        <v>130</v>
      </c>
      <c r="E347" s="236" t="s">
        <v>559</v>
      </c>
      <c r="F347" s="237" t="s">
        <v>560</v>
      </c>
      <c r="G347" s="238" t="s">
        <v>561</v>
      </c>
      <c r="H347" s="239">
        <v>4</v>
      </c>
      <c r="I347" s="240"/>
      <c r="J347" s="241">
        <f>ROUND(I347*H347,2)</f>
        <v>0</v>
      </c>
      <c r="K347" s="242"/>
      <c r="L347" s="43"/>
      <c r="M347" s="243" t="s">
        <v>1</v>
      </c>
      <c r="N347" s="244" t="s">
        <v>38</v>
      </c>
      <c r="O347" s="90"/>
      <c r="P347" s="245">
        <f>O347*H347</f>
        <v>0</v>
      </c>
      <c r="Q347" s="245">
        <v>0</v>
      </c>
      <c r="R347" s="245">
        <f>Q347*H347</f>
        <v>0</v>
      </c>
      <c r="S347" s="245">
        <v>0</v>
      </c>
      <c r="T347" s="24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47" t="s">
        <v>134</v>
      </c>
      <c r="AT347" s="247" t="s">
        <v>130</v>
      </c>
      <c r="AU347" s="247" t="s">
        <v>83</v>
      </c>
      <c r="AY347" s="16" t="s">
        <v>128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6" t="s">
        <v>81</v>
      </c>
      <c r="BK347" s="248">
        <f>ROUND(I347*H347,2)</f>
        <v>0</v>
      </c>
      <c r="BL347" s="16" t="s">
        <v>134</v>
      </c>
      <c r="BM347" s="247" t="s">
        <v>792</v>
      </c>
    </row>
    <row r="348" s="2" customFormat="1">
      <c r="A348" s="37"/>
      <c r="B348" s="38"/>
      <c r="C348" s="39"/>
      <c r="D348" s="249" t="s">
        <v>136</v>
      </c>
      <c r="E348" s="39"/>
      <c r="F348" s="250" t="s">
        <v>560</v>
      </c>
      <c r="G348" s="39"/>
      <c r="H348" s="39"/>
      <c r="I348" s="143"/>
      <c r="J348" s="39"/>
      <c r="K348" s="39"/>
      <c r="L348" s="43"/>
      <c r="M348" s="251"/>
      <c r="N348" s="252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136</v>
      </c>
      <c r="AU348" s="16" t="s">
        <v>83</v>
      </c>
    </row>
    <row r="349" s="2" customFormat="1" ht="16.5" customHeight="1">
      <c r="A349" s="37"/>
      <c r="B349" s="38"/>
      <c r="C349" s="235" t="s">
        <v>545</v>
      </c>
      <c r="D349" s="235" t="s">
        <v>130</v>
      </c>
      <c r="E349" s="236" t="s">
        <v>564</v>
      </c>
      <c r="F349" s="237" t="s">
        <v>565</v>
      </c>
      <c r="G349" s="238" t="s">
        <v>159</v>
      </c>
      <c r="H349" s="239">
        <v>76</v>
      </c>
      <c r="I349" s="240"/>
      <c r="J349" s="241">
        <f>ROUND(I349*H349,2)</f>
        <v>0</v>
      </c>
      <c r="K349" s="242"/>
      <c r="L349" s="43"/>
      <c r="M349" s="243" t="s">
        <v>1</v>
      </c>
      <c r="N349" s="244" t="s">
        <v>38</v>
      </c>
      <c r="O349" s="90"/>
      <c r="P349" s="245">
        <f>O349*H349</f>
        <v>0</v>
      </c>
      <c r="Q349" s="245">
        <v>0</v>
      </c>
      <c r="R349" s="245">
        <f>Q349*H349</f>
        <v>0</v>
      </c>
      <c r="S349" s="245">
        <v>0</v>
      </c>
      <c r="T349" s="24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7" t="s">
        <v>134</v>
      </c>
      <c r="AT349" s="247" t="s">
        <v>130</v>
      </c>
      <c r="AU349" s="247" t="s">
        <v>83</v>
      </c>
      <c r="AY349" s="16" t="s">
        <v>128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6" t="s">
        <v>81</v>
      </c>
      <c r="BK349" s="248">
        <f>ROUND(I349*H349,2)</f>
        <v>0</v>
      </c>
      <c r="BL349" s="16" t="s">
        <v>134</v>
      </c>
      <c r="BM349" s="247" t="s">
        <v>793</v>
      </c>
    </row>
    <row r="350" s="2" customFormat="1">
      <c r="A350" s="37"/>
      <c r="B350" s="38"/>
      <c r="C350" s="39"/>
      <c r="D350" s="249" t="s">
        <v>136</v>
      </c>
      <c r="E350" s="39"/>
      <c r="F350" s="250" t="s">
        <v>565</v>
      </c>
      <c r="G350" s="39"/>
      <c r="H350" s="39"/>
      <c r="I350" s="143"/>
      <c r="J350" s="39"/>
      <c r="K350" s="39"/>
      <c r="L350" s="43"/>
      <c r="M350" s="251"/>
      <c r="N350" s="252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136</v>
      </c>
      <c r="AU350" s="16" t="s">
        <v>83</v>
      </c>
    </row>
    <row r="351" s="2" customFormat="1" ht="16.5" customHeight="1">
      <c r="A351" s="37"/>
      <c r="B351" s="38"/>
      <c r="C351" s="235" t="s">
        <v>550</v>
      </c>
      <c r="D351" s="235" t="s">
        <v>130</v>
      </c>
      <c r="E351" s="236" t="s">
        <v>568</v>
      </c>
      <c r="F351" s="237" t="s">
        <v>569</v>
      </c>
      <c r="G351" s="238" t="s">
        <v>561</v>
      </c>
      <c r="H351" s="239">
        <v>1</v>
      </c>
      <c r="I351" s="240"/>
      <c r="J351" s="241">
        <f>ROUND(I351*H351,2)</f>
        <v>0</v>
      </c>
      <c r="K351" s="242"/>
      <c r="L351" s="43"/>
      <c r="M351" s="243" t="s">
        <v>1</v>
      </c>
      <c r="N351" s="244" t="s">
        <v>38</v>
      </c>
      <c r="O351" s="90"/>
      <c r="P351" s="245">
        <f>O351*H351</f>
        <v>0</v>
      </c>
      <c r="Q351" s="245">
        <v>0</v>
      </c>
      <c r="R351" s="245">
        <f>Q351*H351</f>
        <v>0</v>
      </c>
      <c r="S351" s="245">
        <v>0</v>
      </c>
      <c r="T351" s="24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47" t="s">
        <v>134</v>
      </c>
      <c r="AT351" s="247" t="s">
        <v>130</v>
      </c>
      <c r="AU351" s="247" t="s">
        <v>83</v>
      </c>
      <c r="AY351" s="16" t="s">
        <v>128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6" t="s">
        <v>81</v>
      </c>
      <c r="BK351" s="248">
        <f>ROUND(I351*H351,2)</f>
        <v>0</v>
      </c>
      <c r="BL351" s="16" t="s">
        <v>134</v>
      </c>
      <c r="BM351" s="247" t="s">
        <v>794</v>
      </c>
    </row>
    <row r="352" s="2" customFormat="1">
      <c r="A352" s="37"/>
      <c r="B352" s="38"/>
      <c r="C352" s="39"/>
      <c r="D352" s="249" t="s">
        <v>136</v>
      </c>
      <c r="E352" s="39"/>
      <c r="F352" s="250" t="s">
        <v>569</v>
      </c>
      <c r="G352" s="39"/>
      <c r="H352" s="39"/>
      <c r="I352" s="143"/>
      <c r="J352" s="39"/>
      <c r="K352" s="39"/>
      <c r="L352" s="43"/>
      <c r="M352" s="251"/>
      <c r="N352" s="252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136</v>
      </c>
      <c r="AU352" s="16" t="s">
        <v>83</v>
      </c>
    </row>
    <row r="353" s="2" customFormat="1" ht="16.5" customHeight="1">
      <c r="A353" s="37"/>
      <c r="B353" s="38"/>
      <c r="C353" s="275" t="s">
        <v>554</v>
      </c>
      <c r="D353" s="275" t="s">
        <v>243</v>
      </c>
      <c r="E353" s="276" t="s">
        <v>572</v>
      </c>
      <c r="F353" s="277" t="s">
        <v>573</v>
      </c>
      <c r="G353" s="278" t="s">
        <v>159</v>
      </c>
      <c r="H353" s="279">
        <v>80</v>
      </c>
      <c r="I353" s="280"/>
      <c r="J353" s="281">
        <f>ROUND(I353*H353,2)</f>
        <v>0</v>
      </c>
      <c r="K353" s="282"/>
      <c r="L353" s="283"/>
      <c r="M353" s="284" t="s">
        <v>1</v>
      </c>
      <c r="N353" s="285" t="s">
        <v>38</v>
      </c>
      <c r="O353" s="90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7" t="s">
        <v>175</v>
      </c>
      <c r="AT353" s="247" t="s">
        <v>243</v>
      </c>
      <c r="AU353" s="247" t="s">
        <v>83</v>
      </c>
      <c r="AY353" s="16" t="s">
        <v>128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6" t="s">
        <v>81</v>
      </c>
      <c r="BK353" s="248">
        <f>ROUND(I353*H353,2)</f>
        <v>0</v>
      </c>
      <c r="BL353" s="16" t="s">
        <v>134</v>
      </c>
      <c r="BM353" s="247" t="s">
        <v>795</v>
      </c>
    </row>
    <row r="354" s="2" customFormat="1">
      <c r="A354" s="37"/>
      <c r="B354" s="38"/>
      <c r="C354" s="39"/>
      <c r="D354" s="249" t="s">
        <v>136</v>
      </c>
      <c r="E354" s="39"/>
      <c r="F354" s="250" t="s">
        <v>573</v>
      </c>
      <c r="G354" s="39"/>
      <c r="H354" s="39"/>
      <c r="I354" s="143"/>
      <c r="J354" s="39"/>
      <c r="K354" s="39"/>
      <c r="L354" s="43"/>
      <c r="M354" s="251"/>
      <c r="N354" s="252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136</v>
      </c>
      <c r="AU354" s="16" t="s">
        <v>83</v>
      </c>
    </row>
    <row r="355" s="2" customFormat="1" ht="16.5" customHeight="1">
      <c r="A355" s="37"/>
      <c r="B355" s="38"/>
      <c r="C355" s="275" t="s">
        <v>558</v>
      </c>
      <c r="D355" s="275" t="s">
        <v>243</v>
      </c>
      <c r="E355" s="276" t="s">
        <v>576</v>
      </c>
      <c r="F355" s="277" t="s">
        <v>577</v>
      </c>
      <c r="G355" s="278" t="s">
        <v>159</v>
      </c>
      <c r="H355" s="279">
        <v>80</v>
      </c>
      <c r="I355" s="280"/>
      <c r="J355" s="281">
        <f>ROUND(I355*H355,2)</f>
        <v>0</v>
      </c>
      <c r="K355" s="282"/>
      <c r="L355" s="283"/>
      <c r="M355" s="284" t="s">
        <v>1</v>
      </c>
      <c r="N355" s="285" t="s">
        <v>38</v>
      </c>
      <c r="O355" s="90"/>
      <c r="P355" s="245">
        <f>O355*H355</f>
        <v>0</v>
      </c>
      <c r="Q355" s="245">
        <v>0</v>
      </c>
      <c r="R355" s="245">
        <f>Q355*H355</f>
        <v>0</v>
      </c>
      <c r="S355" s="245">
        <v>0</v>
      </c>
      <c r="T355" s="246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7" t="s">
        <v>175</v>
      </c>
      <c r="AT355" s="247" t="s">
        <v>243</v>
      </c>
      <c r="AU355" s="247" t="s">
        <v>83</v>
      </c>
      <c r="AY355" s="16" t="s">
        <v>128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6" t="s">
        <v>81</v>
      </c>
      <c r="BK355" s="248">
        <f>ROUND(I355*H355,2)</f>
        <v>0</v>
      </c>
      <c r="BL355" s="16" t="s">
        <v>134</v>
      </c>
      <c r="BM355" s="247" t="s">
        <v>796</v>
      </c>
    </row>
    <row r="356" s="2" customFormat="1">
      <c r="A356" s="37"/>
      <c r="B356" s="38"/>
      <c r="C356" s="39"/>
      <c r="D356" s="249" t="s">
        <v>136</v>
      </c>
      <c r="E356" s="39"/>
      <c r="F356" s="250" t="s">
        <v>577</v>
      </c>
      <c r="G356" s="39"/>
      <c r="H356" s="39"/>
      <c r="I356" s="143"/>
      <c r="J356" s="39"/>
      <c r="K356" s="39"/>
      <c r="L356" s="43"/>
      <c r="M356" s="251"/>
      <c r="N356" s="252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136</v>
      </c>
      <c r="AU356" s="16" t="s">
        <v>83</v>
      </c>
    </row>
    <row r="357" s="2" customFormat="1" ht="16.5" customHeight="1">
      <c r="A357" s="37"/>
      <c r="B357" s="38"/>
      <c r="C357" s="275" t="s">
        <v>563</v>
      </c>
      <c r="D357" s="275" t="s">
        <v>243</v>
      </c>
      <c r="E357" s="276" t="s">
        <v>580</v>
      </c>
      <c r="F357" s="277" t="s">
        <v>581</v>
      </c>
      <c r="G357" s="278" t="s">
        <v>159</v>
      </c>
      <c r="H357" s="279">
        <v>76</v>
      </c>
      <c r="I357" s="280"/>
      <c r="J357" s="281">
        <f>ROUND(I357*H357,2)</f>
        <v>0</v>
      </c>
      <c r="K357" s="282"/>
      <c r="L357" s="283"/>
      <c r="M357" s="284" t="s">
        <v>1</v>
      </c>
      <c r="N357" s="285" t="s">
        <v>38</v>
      </c>
      <c r="O357" s="90"/>
      <c r="P357" s="245">
        <f>O357*H357</f>
        <v>0</v>
      </c>
      <c r="Q357" s="245">
        <v>0</v>
      </c>
      <c r="R357" s="245">
        <f>Q357*H357</f>
        <v>0</v>
      </c>
      <c r="S357" s="245">
        <v>0</v>
      </c>
      <c r="T357" s="24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7" t="s">
        <v>175</v>
      </c>
      <c r="AT357" s="247" t="s">
        <v>243</v>
      </c>
      <c r="AU357" s="247" t="s">
        <v>83</v>
      </c>
      <c r="AY357" s="16" t="s">
        <v>128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6" t="s">
        <v>81</v>
      </c>
      <c r="BK357" s="248">
        <f>ROUND(I357*H357,2)</f>
        <v>0</v>
      </c>
      <c r="BL357" s="16" t="s">
        <v>134</v>
      </c>
      <c r="BM357" s="247" t="s">
        <v>797</v>
      </c>
    </row>
    <row r="358" s="2" customFormat="1">
      <c r="A358" s="37"/>
      <c r="B358" s="38"/>
      <c r="C358" s="39"/>
      <c r="D358" s="249" t="s">
        <v>136</v>
      </c>
      <c r="E358" s="39"/>
      <c r="F358" s="250" t="s">
        <v>581</v>
      </c>
      <c r="G358" s="39"/>
      <c r="H358" s="39"/>
      <c r="I358" s="143"/>
      <c r="J358" s="39"/>
      <c r="K358" s="39"/>
      <c r="L358" s="43"/>
      <c r="M358" s="251"/>
      <c r="N358" s="252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136</v>
      </c>
      <c r="AU358" s="16" t="s">
        <v>83</v>
      </c>
    </row>
    <row r="359" s="2" customFormat="1" ht="16.5" customHeight="1">
      <c r="A359" s="37"/>
      <c r="B359" s="38"/>
      <c r="C359" s="275" t="s">
        <v>567</v>
      </c>
      <c r="D359" s="275" t="s">
        <v>243</v>
      </c>
      <c r="E359" s="276" t="s">
        <v>584</v>
      </c>
      <c r="F359" s="277" t="s">
        <v>585</v>
      </c>
      <c r="G359" s="278" t="s">
        <v>561</v>
      </c>
      <c r="H359" s="279">
        <v>4</v>
      </c>
      <c r="I359" s="280"/>
      <c r="J359" s="281">
        <f>ROUND(I359*H359,2)</f>
        <v>0</v>
      </c>
      <c r="K359" s="282"/>
      <c r="L359" s="283"/>
      <c r="M359" s="284" t="s">
        <v>1</v>
      </c>
      <c r="N359" s="285" t="s">
        <v>38</v>
      </c>
      <c r="O359" s="90"/>
      <c r="P359" s="245">
        <f>O359*H359</f>
        <v>0</v>
      </c>
      <c r="Q359" s="245">
        <v>0</v>
      </c>
      <c r="R359" s="245">
        <f>Q359*H359</f>
        <v>0</v>
      </c>
      <c r="S359" s="245">
        <v>0</v>
      </c>
      <c r="T359" s="246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47" t="s">
        <v>175</v>
      </c>
      <c r="AT359" s="247" t="s">
        <v>243</v>
      </c>
      <c r="AU359" s="247" t="s">
        <v>83</v>
      </c>
      <c r="AY359" s="16" t="s">
        <v>128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6" t="s">
        <v>81</v>
      </c>
      <c r="BK359" s="248">
        <f>ROUND(I359*H359,2)</f>
        <v>0</v>
      </c>
      <c r="BL359" s="16" t="s">
        <v>134</v>
      </c>
      <c r="BM359" s="247" t="s">
        <v>798</v>
      </c>
    </row>
    <row r="360" s="2" customFormat="1">
      <c r="A360" s="37"/>
      <c r="B360" s="38"/>
      <c r="C360" s="39"/>
      <c r="D360" s="249" t="s">
        <v>136</v>
      </c>
      <c r="E360" s="39"/>
      <c r="F360" s="250" t="s">
        <v>585</v>
      </c>
      <c r="G360" s="39"/>
      <c r="H360" s="39"/>
      <c r="I360" s="143"/>
      <c r="J360" s="39"/>
      <c r="K360" s="39"/>
      <c r="L360" s="43"/>
      <c r="M360" s="251"/>
      <c r="N360" s="252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136</v>
      </c>
      <c r="AU360" s="16" t="s">
        <v>83</v>
      </c>
    </row>
    <row r="361" s="2" customFormat="1" ht="16.5" customHeight="1">
      <c r="A361" s="37"/>
      <c r="B361" s="38"/>
      <c r="C361" s="275" t="s">
        <v>571</v>
      </c>
      <c r="D361" s="275" t="s">
        <v>243</v>
      </c>
      <c r="E361" s="276" t="s">
        <v>588</v>
      </c>
      <c r="F361" s="277" t="s">
        <v>589</v>
      </c>
      <c r="G361" s="278" t="s">
        <v>178</v>
      </c>
      <c r="H361" s="279">
        <v>1.2</v>
      </c>
      <c r="I361" s="280"/>
      <c r="J361" s="281">
        <f>ROUND(I361*H361,2)</f>
        <v>0</v>
      </c>
      <c r="K361" s="282"/>
      <c r="L361" s="283"/>
      <c r="M361" s="284" t="s">
        <v>1</v>
      </c>
      <c r="N361" s="285" t="s">
        <v>38</v>
      </c>
      <c r="O361" s="90"/>
      <c r="P361" s="245">
        <f>O361*H361</f>
        <v>0</v>
      </c>
      <c r="Q361" s="245">
        <v>0</v>
      </c>
      <c r="R361" s="245">
        <f>Q361*H361</f>
        <v>0</v>
      </c>
      <c r="S361" s="245">
        <v>0</v>
      </c>
      <c r="T361" s="24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47" t="s">
        <v>175</v>
      </c>
      <c r="AT361" s="247" t="s">
        <v>243</v>
      </c>
      <c r="AU361" s="247" t="s">
        <v>83</v>
      </c>
      <c r="AY361" s="16" t="s">
        <v>128</v>
      </c>
      <c r="BE361" s="248">
        <f>IF(N361="základní",J361,0)</f>
        <v>0</v>
      </c>
      <c r="BF361" s="248">
        <f>IF(N361="snížená",J361,0)</f>
        <v>0</v>
      </c>
      <c r="BG361" s="248">
        <f>IF(N361="zákl. přenesená",J361,0)</f>
        <v>0</v>
      </c>
      <c r="BH361" s="248">
        <f>IF(N361="sníž. přenesená",J361,0)</f>
        <v>0</v>
      </c>
      <c r="BI361" s="248">
        <f>IF(N361="nulová",J361,0)</f>
        <v>0</v>
      </c>
      <c r="BJ361" s="16" t="s">
        <v>81</v>
      </c>
      <c r="BK361" s="248">
        <f>ROUND(I361*H361,2)</f>
        <v>0</v>
      </c>
      <c r="BL361" s="16" t="s">
        <v>134</v>
      </c>
      <c r="BM361" s="247" t="s">
        <v>799</v>
      </c>
    </row>
    <row r="362" s="2" customFormat="1">
      <c r="A362" s="37"/>
      <c r="B362" s="38"/>
      <c r="C362" s="39"/>
      <c r="D362" s="249" t="s">
        <v>136</v>
      </c>
      <c r="E362" s="39"/>
      <c r="F362" s="250" t="s">
        <v>589</v>
      </c>
      <c r="G362" s="39"/>
      <c r="H362" s="39"/>
      <c r="I362" s="143"/>
      <c r="J362" s="39"/>
      <c r="K362" s="39"/>
      <c r="L362" s="43"/>
      <c r="M362" s="251"/>
      <c r="N362" s="252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136</v>
      </c>
      <c r="AU362" s="16" t="s">
        <v>83</v>
      </c>
    </row>
    <row r="363" s="2" customFormat="1" ht="16.5" customHeight="1">
      <c r="A363" s="37"/>
      <c r="B363" s="38"/>
      <c r="C363" s="275" t="s">
        <v>575</v>
      </c>
      <c r="D363" s="275" t="s">
        <v>243</v>
      </c>
      <c r="E363" s="276" t="s">
        <v>592</v>
      </c>
      <c r="F363" s="277" t="s">
        <v>593</v>
      </c>
      <c r="G363" s="278" t="s">
        <v>159</v>
      </c>
      <c r="H363" s="279">
        <v>76</v>
      </c>
      <c r="I363" s="280"/>
      <c r="J363" s="281">
        <f>ROUND(I363*H363,2)</f>
        <v>0</v>
      </c>
      <c r="K363" s="282"/>
      <c r="L363" s="283"/>
      <c r="M363" s="284" t="s">
        <v>1</v>
      </c>
      <c r="N363" s="285" t="s">
        <v>38</v>
      </c>
      <c r="O363" s="90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47" t="s">
        <v>175</v>
      </c>
      <c r="AT363" s="247" t="s">
        <v>243</v>
      </c>
      <c r="AU363" s="247" t="s">
        <v>83</v>
      </c>
      <c r="AY363" s="16" t="s">
        <v>128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6" t="s">
        <v>81</v>
      </c>
      <c r="BK363" s="248">
        <f>ROUND(I363*H363,2)</f>
        <v>0</v>
      </c>
      <c r="BL363" s="16" t="s">
        <v>134</v>
      </c>
      <c r="BM363" s="247" t="s">
        <v>800</v>
      </c>
    </row>
    <row r="364" s="2" customFormat="1">
      <c r="A364" s="37"/>
      <c r="B364" s="38"/>
      <c r="C364" s="39"/>
      <c r="D364" s="249" t="s">
        <v>136</v>
      </c>
      <c r="E364" s="39"/>
      <c r="F364" s="250" t="s">
        <v>593</v>
      </c>
      <c r="G364" s="39"/>
      <c r="H364" s="39"/>
      <c r="I364" s="143"/>
      <c r="J364" s="39"/>
      <c r="K364" s="39"/>
      <c r="L364" s="43"/>
      <c r="M364" s="251"/>
      <c r="N364" s="252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136</v>
      </c>
      <c r="AU364" s="16" t="s">
        <v>83</v>
      </c>
    </row>
    <row r="365" s="2" customFormat="1" ht="16.5" customHeight="1">
      <c r="A365" s="37"/>
      <c r="B365" s="38"/>
      <c r="C365" s="275" t="s">
        <v>579</v>
      </c>
      <c r="D365" s="275" t="s">
        <v>243</v>
      </c>
      <c r="E365" s="276" t="s">
        <v>620</v>
      </c>
      <c r="F365" s="277" t="s">
        <v>621</v>
      </c>
      <c r="G365" s="278" t="s">
        <v>561</v>
      </c>
      <c r="H365" s="279">
        <v>0.65000000000000002</v>
      </c>
      <c r="I365" s="280"/>
      <c r="J365" s="281">
        <f>ROUND(I365*H365,2)</f>
        <v>0</v>
      </c>
      <c r="K365" s="282"/>
      <c r="L365" s="283"/>
      <c r="M365" s="284" t="s">
        <v>1</v>
      </c>
      <c r="N365" s="285" t="s">
        <v>38</v>
      </c>
      <c r="O365" s="90"/>
      <c r="P365" s="245">
        <f>O365*H365</f>
        <v>0</v>
      </c>
      <c r="Q365" s="245">
        <v>0</v>
      </c>
      <c r="R365" s="245">
        <f>Q365*H365</f>
        <v>0</v>
      </c>
      <c r="S365" s="245">
        <v>0</v>
      </c>
      <c r="T365" s="24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7" t="s">
        <v>175</v>
      </c>
      <c r="AT365" s="247" t="s">
        <v>243</v>
      </c>
      <c r="AU365" s="247" t="s">
        <v>83</v>
      </c>
      <c r="AY365" s="16" t="s">
        <v>128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6" t="s">
        <v>81</v>
      </c>
      <c r="BK365" s="248">
        <f>ROUND(I365*H365,2)</f>
        <v>0</v>
      </c>
      <c r="BL365" s="16" t="s">
        <v>134</v>
      </c>
      <c r="BM365" s="247" t="s">
        <v>801</v>
      </c>
    </row>
    <row r="366" s="2" customFormat="1">
      <c r="A366" s="37"/>
      <c r="B366" s="38"/>
      <c r="C366" s="39"/>
      <c r="D366" s="249" t="s">
        <v>136</v>
      </c>
      <c r="E366" s="39"/>
      <c r="F366" s="250" t="s">
        <v>621</v>
      </c>
      <c r="G366" s="39"/>
      <c r="H366" s="39"/>
      <c r="I366" s="143"/>
      <c r="J366" s="39"/>
      <c r="K366" s="39"/>
      <c r="L366" s="43"/>
      <c r="M366" s="251"/>
      <c r="N366" s="252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136</v>
      </c>
      <c r="AU366" s="16" t="s">
        <v>83</v>
      </c>
    </row>
    <row r="367" s="2" customFormat="1" ht="16.5" customHeight="1">
      <c r="A367" s="37"/>
      <c r="B367" s="38"/>
      <c r="C367" s="275" t="s">
        <v>583</v>
      </c>
      <c r="D367" s="275" t="s">
        <v>243</v>
      </c>
      <c r="E367" s="276" t="s">
        <v>596</v>
      </c>
      <c r="F367" s="277" t="s">
        <v>597</v>
      </c>
      <c r="G367" s="278" t="s">
        <v>561</v>
      </c>
      <c r="H367" s="279">
        <v>2</v>
      </c>
      <c r="I367" s="280"/>
      <c r="J367" s="281">
        <f>ROUND(I367*H367,2)</f>
        <v>0</v>
      </c>
      <c r="K367" s="282"/>
      <c r="L367" s="283"/>
      <c r="M367" s="284" t="s">
        <v>1</v>
      </c>
      <c r="N367" s="285" t="s">
        <v>38</v>
      </c>
      <c r="O367" s="90"/>
      <c r="P367" s="245">
        <f>O367*H367</f>
        <v>0</v>
      </c>
      <c r="Q367" s="245">
        <v>0</v>
      </c>
      <c r="R367" s="245">
        <f>Q367*H367</f>
        <v>0</v>
      </c>
      <c r="S367" s="245">
        <v>0</v>
      </c>
      <c r="T367" s="246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47" t="s">
        <v>175</v>
      </c>
      <c r="AT367" s="247" t="s">
        <v>243</v>
      </c>
      <c r="AU367" s="247" t="s">
        <v>83</v>
      </c>
      <c r="AY367" s="16" t="s">
        <v>128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6" t="s">
        <v>81</v>
      </c>
      <c r="BK367" s="248">
        <f>ROUND(I367*H367,2)</f>
        <v>0</v>
      </c>
      <c r="BL367" s="16" t="s">
        <v>134</v>
      </c>
      <c r="BM367" s="247" t="s">
        <v>802</v>
      </c>
    </row>
    <row r="368" s="2" customFormat="1">
      <c r="A368" s="37"/>
      <c r="B368" s="38"/>
      <c r="C368" s="39"/>
      <c r="D368" s="249" t="s">
        <v>136</v>
      </c>
      <c r="E368" s="39"/>
      <c r="F368" s="250" t="s">
        <v>597</v>
      </c>
      <c r="G368" s="39"/>
      <c r="H368" s="39"/>
      <c r="I368" s="143"/>
      <c r="J368" s="39"/>
      <c r="K368" s="39"/>
      <c r="L368" s="43"/>
      <c r="M368" s="251"/>
      <c r="N368" s="252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136</v>
      </c>
      <c r="AU368" s="16" t="s">
        <v>83</v>
      </c>
    </row>
    <row r="369" s="2" customFormat="1" ht="16.5" customHeight="1">
      <c r="A369" s="37"/>
      <c r="B369" s="38"/>
      <c r="C369" s="275" t="s">
        <v>587</v>
      </c>
      <c r="D369" s="275" t="s">
        <v>243</v>
      </c>
      <c r="E369" s="276" t="s">
        <v>600</v>
      </c>
      <c r="F369" s="277" t="s">
        <v>601</v>
      </c>
      <c r="G369" s="278" t="s">
        <v>561</v>
      </c>
      <c r="H369" s="279">
        <v>2</v>
      </c>
      <c r="I369" s="280"/>
      <c r="J369" s="281">
        <f>ROUND(I369*H369,2)</f>
        <v>0</v>
      </c>
      <c r="K369" s="282"/>
      <c r="L369" s="283"/>
      <c r="M369" s="284" t="s">
        <v>1</v>
      </c>
      <c r="N369" s="285" t="s">
        <v>38</v>
      </c>
      <c r="O369" s="90"/>
      <c r="P369" s="245">
        <f>O369*H369</f>
        <v>0</v>
      </c>
      <c r="Q369" s="245">
        <v>0</v>
      </c>
      <c r="R369" s="245">
        <f>Q369*H369</f>
        <v>0</v>
      </c>
      <c r="S369" s="245">
        <v>0</v>
      </c>
      <c r="T369" s="246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47" t="s">
        <v>175</v>
      </c>
      <c r="AT369" s="247" t="s">
        <v>243</v>
      </c>
      <c r="AU369" s="247" t="s">
        <v>83</v>
      </c>
      <c r="AY369" s="16" t="s">
        <v>128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6" t="s">
        <v>81</v>
      </c>
      <c r="BK369" s="248">
        <f>ROUND(I369*H369,2)</f>
        <v>0</v>
      </c>
      <c r="BL369" s="16" t="s">
        <v>134</v>
      </c>
      <c r="BM369" s="247" t="s">
        <v>803</v>
      </c>
    </row>
    <row r="370" s="2" customFormat="1">
      <c r="A370" s="37"/>
      <c r="B370" s="38"/>
      <c r="C370" s="39"/>
      <c r="D370" s="249" t="s">
        <v>136</v>
      </c>
      <c r="E370" s="39"/>
      <c r="F370" s="250" t="s">
        <v>601</v>
      </c>
      <c r="G370" s="39"/>
      <c r="H370" s="39"/>
      <c r="I370" s="143"/>
      <c r="J370" s="39"/>
      <c r="K370" s="39"/>
      <c r="L370" s="43"/>
      <c r="M370" s="251"/>
      <c r="N370" s="252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136</v>
      </c>
      <c r="AU370" s="16" t="s">
        <v>83</v>
      </c>
    </row>
    <row r="371" s="2" customFormat="1" ht="16.5" customHeight="1">
      <c r="A371" s="37"/>
      <c r="B371" s="38"/>
      <c r="C371" s="275" t="s">
        <v>591</v>
      </c>
      <c r="D371" s="275" t="s">
        <v>243</v>
      </c>
      <c r="E371" s="276" t="s">
        <v>604</v>
      </c>
      <c r="F371" s="277" t="s">
        <v>605</v>
      </c>
      <c r="G371" s="278" t="s">
        <v>561</v>
      </c>
      <c r="H371" s="279">
        <v>2</v>
      </c>
      <c r="I371" s="280"/>
      <c r="J371" s="281">
        <f>ROUND(I371*H371,2)</f>
        <v>0</v>
      </c>
      <c r="K371" s="282"/>
      <c r="L371" s="283"/>
      <c r="M371" s="284" t="s">
        <v>1</v>
      </c>
      <c r="N371" s="285" t="s">
        <v>38</v>
      </c>
      <c r="O371" s="90"/>
      <c r="P371" s="245">
        <f>O371*H371</f>
        <v>0</v>
      </c>
      <c r="Q371" s="245">
        <v>0</v>
      </c>
      <c r="R371" s="245">
        <f>Q371*H371</f>
        <v>0</v>
      </c>
      <c r="S371" s="245">
        <v>0</v>
      </c>
      <c r="T371" s="246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47" t="s">
        <v>175</v>
      </c>
      <c r="AT371" s="247" t="s">
        <v>243</v>
      </c>
      <c r="AU371" s="247" t="s">
        <v>83</v>
      </c>
      <c r="AY371" s="16" t="s">
        <v>128</v>
      </c>
      <c r="BE371" s="248">
        <f>IF(N371="základní",J371,0)</f>
        <v>0</v>
      </c>
      <c r="BF371" s="248">
        <f>IF(N371="snížená",J371,0)</f>
        <v>0</v>
      </c>
      <c r="BG371" s="248">
        <f>IF(N371="zákl. přenesená",J371,0)</f>
        <v>0</v>
      </c>
      <c r="BH371" s="248">
        <f>IF(N371="sníž. přenesená",J371,0)</f>
        <v>0</v>
      </c>
      <c r="BI371" s="248">
        <f>IF(N371="nulová",J371,0)</f>
        <v>0</v>
      </c>
      <c r="BJ371" s="16" t="s">
        <v>81</v>
      </c>
      <c r="BK371" s="248">
        <f>ROUND(I371*H371,2)</f>
        <v>0</v>
      </c>
      <c r="BL371" s="16" t="s">
        <v>134</v>
      </c>
      <c r="BM371" s="247" t="s">
        <v>804</v>
      </c>
    </row>
    <row r="372" s="2" customFormat="1">
      <c r="A372" s="37"/>
      <c r="B372" s="38"/>
      <c r="C372" s="39"/>
      <c r="D372" s="249" t="s">
        <v>136</v>
      </c>
      <c r="E372" s="39"/>
      <c r="F372" s="250" t="s">
        <v>605</v>
      </c>
      <c r="G372" s="39"/>
      <c r="H372" s="39"/>
      <c r="I372" s="143"/>
      <c r="J372" s="39"/>
      <c r="K372" s="39"/>
      <c r="L372" s="43"/>
      <c r="M372" s="251"/>
      <c r="N372" s="252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136</v>
      </c>
      <c r="AU372" s="16" t="s">
        <v>83</v>
      </c>
    </row>
    <row r="373" s="2" customFormat="1" ht="16.5" customHeight="1">
      <c r="A373" s="37"/>
      <c r="B373" s="38"/>
      <c r="C373" s="275" t="s">
        <v>595</v>
      </c>
      <c r="D373" s="275" t="s">
        <v>243</v>
      </c>
      <c r="E373" s="276" t="s">
        <v>608</v>
      </c>
      <c r="F373" s="277" t="s">
        <v>609</v>
      </c>
      <c r="G373" s="278" t="s">
        <v>561</v>
      </c>
      <c r="H373" s="279">
        <v>4</v>
      </c>
      <c r="I373" s="280"/>
      <c r="J373" s="281">
        <f>ROUND(I373*H373,2)</f>
        <v>0</v>
      </c>
      <c r="K373" s="282"/>
      <c r="L373" s="283"/>
      <c r="M373" s="284" t="s">
        <v>1</v>
      </c>
      <c r="N373" s="285" t="s">
        <v>38</v>
      </c>
      <c r="O373" s="90"/>
      <c r="P373" s="245">
        <f>O373*H373</f>
        <v>0</v>
      </c>
      <c r="Q373" s="245">
        <v>0</v>
      </c>
      <c r="R373" s="245">
        <f>Q373*H373</f>
        <v>0</v>
      </c>
      <c r="S373" s="245">
        <v>0</v>
      </c>
      <c r="T373" s="24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7" t="s">
        <v>175</v>
      </c>
      <c r="AT373" s="247" t="s">
        <v>243</v>
      </c>
      <c r="AU373" s="247" t="s">
        <v>83</v>
      </c>
      <c r="AY373" s="16" t="s">
        <v>128</v>
      </c>
      <c r="BE373" s="248">
        <f>IF(N373="základní",J373,0)</f>
        <v>0</v>
      </c>
      <c r="BF373" s="248">
        <f>IF(N373="snížená",J373,0)</f>
        <v>0</v>
      </c>
      <c r="BG373" s="248">
        <f>IF(N373="zákl. přenesená",J373,0)</f>
        <v>0</v>
      </c>
      <c r="BH373" s="248">
        <f>IF(N373="sníž. přenesená",J373,0)</f>
        <v>0</v>
      </c>
      <c r="BI373" s="248">
        <f>IF(N373="nulová",J373,0)</f>
        <v>0</v>
      </c>
      <c r="BJ373" s="16" t="s">
        <v>81</v>
      </c>
      <c r="BK373" s="248">
        <f>ROUND(I373*H373,2)</f>
        <v>0</v>
      </c>
      <c r="BL373" s="16" t="s">
        <v>134</v>
      </c>
      <c r="BM373" s="247" t="s">
        <v>805</v>
      </c>
    </row>
    <row r="374" s="2" customFormat="1">
      <c r="A374" s="37"/>
      <c r="B374" s="38"/>
      <c r="C374" s="39"/>
      <c r="D374" s="249" t="s">
        <v>136</v>
      </c>
      <c r="E374" s="39"/>
      <c r="F374" s="250" t="s">
        <v>609</v>
      </c>
      <c r="G374" s="39"/>
      <c r="H374" s="39"/>
      <c r="I374" s="143"/>
      <c r="J374" s="39"/>
      <c r="K374" s="39"/>
      <c r="L374" s="43"/>
      <c r="M374" s="251"/>
      <c r="N374" s="252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136</v>
      </c>
      <c r="AU374" s="16" t="s">
        <v>83</v>
      </c>
    </row>
    <row r="375" s="2" customFormat="1" ht="16.5" customHeight="1">
      <c r="A375" s="37"/>
      <c r="B375" s="38"/>
      <c r="C375" s="275" t="s">
        <v>599</v>
      </c>
      <c r="D375" s="275" t="s">
        <v>243</v>
      </c>
      <c r="E375" s="276" t="s">
        <v>612</v>
      </c>
      <c r="F375" s="277" t="s">
        <v>613</v>
      </c>
      <c r="G375" s="278" t="s">
        <v>561</v>
      </c>
      <c r="H375" s="279">
        <v>4</v>
      </c>
      <c r="I375" s="280"/>
      <c r="J375" s="281">
        <f>ROUND(I375*H375,2)</f>
        <v>0</v>
      </c>
      <c r="K375" s="282"/>
      <c r="L375" s="283"/>
      <c r="M375" s="284" t="s">
        <v>1</v>
      </c>
      <c r="N375" s="285" t="s">
        <v>38</v>
      </c>
      <c r="O375" s="90"/>
      <c r="P375" s="245">
        <f>O375*H375</f>
        <v>0</v>
      </c>
      <c r="Q375" s="245">
        <v>0</v>
      </c>
      <c r="R375" s="245">
        <f>Q375*H375</f>
        <v>0</v>
      </c>
      <c r="S375" s="245">
        <v>0</v>
      </c>
      <c r="T375" s="24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47" t="s">
        <v>175</v>
      </c>
      <c r="AT375" s="247" t="s">
        <v>243</v>
      </c>
      <c r="AU375" s="247" t="s">
        <v>83</v>
      </c>
      <c r="AY375" s="16" t="s">
        <v>128</v>
      </c>
      <c r="BE375" s="248">
        <f>IF(N375="základní",J375,0)</f>
        <v>0</v>
      </c>
      <c r="BF375" s="248">
        <f>IF(N375="snížená",J375,0)</f>
        <v>0</v>
      </c>
      <c r="BG375" s="248">
        <f>IF(N375="zákl. přenesená",J375,0)</f>
        <v>0</v>
      </c>
      <c r="BH375" s="248">
        <f>IF(N375="sníž. přenesená",J375,0)</f>
        <v>0</v>
      </c>
      <c r="BI375" s="248">
        <f>IF(N375="nulová",J375,0)</f>
        <v>0</v>
      </c>
      <c r="BJ375" s="16" t="s">
        <v>81</v>
      </c>
      <c r="BK375" s="248">
        <f>ROUND(I375*H375,2)</f>
        <v>0</v>
      </c>
      <c r="BL375" s="16" t="s">
        <v>134</v>
      </c>
      <c r="BM375" s="247" t="s">
        <v>806</v>
      </c>
    </row>
    <row r="376" s="2" customFormat="1">
      <c r="A376" s="37"/>
      <c r="B376" s="38"/>
      <c r="C376" s="39"/>
      <c r="D376" s="249" t="s">
        <v>136</v>
      </c>
      <c r="E376" s="39"/>
      <c r="F376" s="250" t="s">
        <v>613</v>
      </c>
      <c r="G376" s="39"/>
      <c r="H376" s="39"/>
      <c r="I376" s="143"/>
      <c r="J376" s="39"/>
      <c r="K376" s="39"/>
      <c r="L376" s="43"/>
      <c r="M376" s="251"/>
      <c r="N376" s="252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136</v>
      </c>
      <c r="AU376" s="16" t="s">
        <v>83</v>
      </c>
    </row>
    <row r="377" s="2" customFormat="1" ht="16.5" customHeight="1">
      <c r="A377" s="37"/>
      <c r="B377" s="38"/>
      <c r="C377" s="275" t="s">
        <v>603</v>
      </c>
      <c r="D377" s="275" t="s">
        <v>243</v>
      </c>
      <c r="E377" s="276" t="s">
        <v>616</v>
      </c>
      <c r="F377" s="277" t="s">
        <v>617</v>
      </c>
      <c r="G377" s="278" t="s">
        <v>159</v>
      </c>
      <c r="H377" s="279">
        <v>4</v>
      </c>
      <c r="I377" s="280"/>
      <c r="J377" s="281">
        <f>ROUND(I377*H377,2)</f>
        <v>0</v>
      </c>
      <c r="K377" s="282"/>
      <c r="L377" s="283"/>
      <c r="M377" s="284" t="s">
        <v>1</v>
      </c>
      <c r="N377" s="285" t="s">
        <v>38</v>
      </c>
      <c r="O377" s="90"/>
      <c r="P377" s="245">
        <f>O377*H377</f>
        <v>0</v>
      </c>
      <c r="Q377" s="245">
        <v>0</v>
      </c>
      <c r="R377" s="245">
        <f>Q377*H377</f>
        <v>0</v>
      </c>
      <c r="S377" s="245">
        <v>0</v>
      </c>
      <c r="T377" s="24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47" t="s">
        <v>175</v>
      </c>
      <c r="AT377" s="247" t="s">
        <v>243</v>
      </c>
      <c r="AU377" s="247" t="s">
        <v>83</v>
      </c>
      <c r="AY377" s="16" t="s">
        <v>128</v>
      </c>
      <c r="BE377" s="248">
        <f>IF(N377="základní",J377,0)</f>
        <v>0</v>
      </c>
      <c r="BF377" s="248">
        <f>IF(N377="snížená",J377,0)</f>
        <v>0</v>
      </c>
      <c r="BG377" s="248">
        <f>IF(N377="zákl. přenesená",J377,0)</f>
        <v>0</v>
      </c>
      <c r="BH377" s="248">
        <f>IF(N377="sníž. přenesená",J377,0)</f>
        <v>0</v>
      </c>
      <c r="BI377" s="248">
        <f>IF(N377="nulová",J377,0)</f>
        <v>0</v>
      </c>
      <c r="BJ377" s="16" t="s">
        <v>81</v>
      </c>
      <c r="BK377" s="248">
        <f>ROUND(I377*H377,2)</f>
        <v>0</v>
      </c>
      <c r="BL377" s="16" t="s">
        <v>134</v>
      </c>
      <c r="BM377" s="247" t="s">
        <v>807</v>
      </c>
    </row>
    <row r="378" s="2" customFormat="1">
      <c r="A378" s="37"/>
      <c r="B378" s="38"/>
      <c r="C378" s="39"/>
      <c r="D378" s="249" t="s">
        <v>136</v>
      </c>
      <c r="E378" s="39"/>
      <c r="F378" s="250" t="s">
        <v>617</v>
      </c>
      <c r="G378" s="39"/>
      <c r="H378" s="39"/>
      <c r="I378" s="143"/>
      <c r="J378" s="39"/>
      <c r="K378" s="39"/>
      <c r="L378" s="43"/>
      <c r="M378" s="251"/>
      <c r="N378" s="252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136</v>
      </c>
      <c r="AU378" s="16" t="s">
        <v>83</v>
      </c>
    </row>
    <row r="379" s="12" customFormat="1" ht="20.88" customHeight="1">
      <c r="A379" s="12"/>
      <c r="B379" s="219"/>
      <c r="C379" s="220"/>
      <c r="D379" s="221" t="s">
        <v>72</v>
      </c>
      <c r="E379" s="233" t="s">
        <v>623</v>
      </c>
      <c r="F379" s="233" t="s">
        <v>624</v>
      </c>
      <c r="G379" s="220"/>
      <c r="H379" s="220"/>
      <c r="I379" s="223"/>
      <c r="J379" s="234">
        <f>BK379</f>
        <v>0</v>
      </c>
      <c r="K379" s="220"/>
      <c r="L379" s="225"/>
      <c r="M379" s="226"/>
      <c r="N379" s="227"/>
      <c r="O379" s="227"/>
      <c r="P379" s="228">
        <f>SUM(P380:P381)</f>
        <v>0</v>
      </c>
      <c r="Q379" s="227"/>
      <c r="R379" s="228">
        <f>SUM(R380:R381)</f>
        <v>0</v>
      </c>
      <c r="S379" s="227"/>
      <c r="T379" s="229">
        <f>SUM(T380:T381)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30" t="s">
        <v>81</v>
      </c>
      <c r="AT379" s="231" t="s">
        <v>72</v>
      </c>
      <c r="AU379" s="231" t="s">
        <v>83</v>
      </c>
      <c r="AY379" s="230" t="s">
        <v>128</v>
      </c>
      <c r="BK379" s="232">
        <f>SUM(BK380:BK381)</f>
        <v>0</v>
      </c>
    </row>
    <row r="380" s="2" customFormat="1" ht="21.75" customHeight="1">
      <c r="A380" s="37"/>
      <c r="B380" s="38"/>
      <c r="C380" s="235" t="s">
        <v>607</v>
      </c>
      <c r="D380" s="235" t="s">
        <v>130</v>
      </c>
      <c r="E380" s="236" t="s">
        <v>626</v>
      </c>
      <c r="F380" s="237" t="s">
        <v>627</v>
      </c>
      <c r="G380" s="238" t="s">
        <v>220</v>
      </c>
      <c r="H380" s="239">
        <v>106.346</v>
      </c>
      <c r="I380" s="240"/>
      <c r="J380" s="241">
        <f>ROUND(I380*H380,2)</f>
        <v>0</v>
      </c>
      <c r="K380" s="242"/>
      <c r="L380" s="43"/>
      <c r="M380" s="243" t="s">
        <v>1</v>
      </c>
      <c r="N380" s="244" t="s">
        <v>38</v>
      </c>
      <c r="O380" s="90"/>
      <c r="P380" s="245">
        <f>O380*H380</f>
        <v>0</v>
      </c>
      <c r="Q380" s="245">
        <v>0</v>
      </c>
      <c r="R380" s="245">
        <f>Q380*H380</f>
        <v>0</v>
      </c>
      <c r="S380" s="245">
        <v>0</v>
      </c>
      <c r="T380" s="24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47" t="s">
        <v>134</v>
      </c>
      <c r="AT380" s="247" t="s">
        <v>130</v>
      </c>
      <c r="AU380" s="247" t="s">
        <v>146</v>
      </c>
      <c r="AY380" s="16" t="s">
        <v>128</v>
      </c>
      <c r="BE380" s="248">
        <f>IF(N380="základní",J380,0)</f>
        <v>0</v>
      </c>
      <c r="BF380" s="248">
        <f>IF(N380="snížená",J380,0)</f>
        <v>0</v>
      </c>
      <c r="BG380" s="248">
        <f>IF(N380="zákl. přenesená",J380,0)</f>
        <v>0</v>
      </c>
      <c r="BH380" s="248">
        <f>IF(N380="sníž. přenesená",J380,0)</f>
        <v>0</v>
      </c>
      <c r="BI380" s="248">
        <f>IF(N380="nulová",J380,0)</f>
        <v>0</v>
      </c>
      <c r="BJ380" s="16" t="s">
        <v>81</v>
      </c>
      <c r="BK380" s="248">
        <f>ROUND(I380*H380,2)</f>
        <v>0</v>
      </c>
      <c r="BL380" s="16" t="s">
        <v>134</v>
      </c>
      <c r="BM380" s="247" t="s">
        <v>808</v>
      </c>
    </row>
    <row r="381" s="2" customFormat="1">
      <c r="A381" s="37"/>
      <c r="B381" s="38"/>
      <c r="C381" s="39"/>
      <c r="D381" s="249" t="s">
        <v>136</v>
      </c>
      <c r="E381" s="39"/>
      <c r="F381" s="250" t="s">
        <v>629</v>
      </c>
      <c r="G381" s="39"/>
      <c r="H381" s="39"/>
      <c r="I381" s="143"/>
      <c r="J381" s="39"/>
      <c r="K381" s="39"/>
      <c r="L381" s="43"/>
      <c r="M381" s="251"/>
      <c r="N381" s="252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136</v>
      </c>
      <c r="AU381" s="16" t="s">
        <v>146</v>
      </c>
    </row>
    <row r="382" s="12" customFormat="1" ht="22.8" customHeight="1">
      <c r="A382" s="12"/>
      <c r="B382" s="219"/>
      <c r="C382" s="220"/>
      <c r="D382" s="221" t="s">
        <v>72</v>
      </c>
      <c r="E382" s="233" t="s">
        <v>630</v>
      </c>
      <c r="F382" s="233" t="s">
        <v>631</v>
      </c>
      <c r="G382" s="220"/>
      <c r="H382" s="220"/>
      <c r="I382" s="223"/>
      <c r="J382" s="234">
        <f>BK382</f>
        <v>0</v>
      </c>
      <c r="K382" s="220"/>
      <c r="L382" s="225"/>
      <c r="M382" s="226"/>
      <c r="N382" s="227"/>
      <c r="O382" s="227"/>
      <c r="P382" s="228">
        <f>SUM(P383:P386)</f>
        <v>0</v>
      </c>
      <c r="Q382" s="227"/>
      <c r="R382" s="228">
        <f>SUM(R383:R386)</f>
        <v>0</v>
      </c>
      <c r="S382" s="227"/>
      <c r="T382" s="229">
        <f>SUM(T383:T386)</f>
        <v>4.9742000000000006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0" t="s">
        <v>81</v>
      </c>
      <c r="AT382" s="231" t="s">
        <v>72</v>
      </c>
      <c r="AU382" s="231" t="s">
        <v>81</v>
      </c>
      <c r="AY382" s="230" t="s">
        <v>128</v>
      </c>
      <c r="BK382" s="232">
        <f>SUM(BK383:BK386)</f>
        <v>0</v>
      </c>
    </row>
    <row r="383" s="2" customFormat="1" ht="33" customHeight="1">
      <c r="A383" s="37"/>
      <c r="B383" s="38"/>
      <c r="C383" s="235" t="s">
        <v>611</v>
      </c>
      <c r="D383" s="235" t="s">
        <v>130</v>
      </c>
      <c r="E383" s="236" t="s">
        <v>632</v>
      </c>
      <c r="F383" s="237" t="s">
        <v>633</v>
      </c>
      <c r="G383" s="238" t="s">
        <v>178</v>
      </c>
      <c r="H383" s="239">
        <v>2.2610000000000001</v>
      </c>
      <c r="I383" s="240"/>
      <c r="J383" s="241">
        <f>ROUND(I383*H383,2)</f>
        <v>0</v>
      </c>
      <c r="K383" s="242"/>
      <c r="L383" s="43"/>
      <c r="M383" s="243" t="s">
        <v>1</v>
      </c>
      <c r="N383" s="244" t="s">
        <v>38</v>
      </c>
      <c r="O383" s="90"/>
      <c r="P383" s="245">
        <f>O383*H383</f>
        <v>0</v>
      </c>
      <c r="Q383" s="245">
        <v>0</v>
      </c>
      <c r="R383" s="245">
        <f>Q383*H383</f>
        <v>0</v>
      </c>
      <c r="S383" s="245">
        <v>2.2000000000000002</v>
      </c>
      <c r="T383" s="246">
        <f>S383*H383</f>
        <v>4.9742000000000006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47" t="s">
        <v>134</v>
      </c>
      <c r="AT383" s="247" t="s">
        <v>130</v>
      </c>
      <c r="AU383" s="247" t="s">
        <v>83</v>
      </c>
      <c r="AY383" s="16" t="s">
        <v>128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6" t="s">
        <v>81</v>
      </c>
      <c r="BK383" s="248">
        <f>ROUND(I383*H383,2)</f>
        <v>0</v>
      </c>
      <c r="BL383" s="16" t="s">
        <v>134</v>
      </c>
      <c r="BM383" s="247" t="s">
        <v>809</v>
      </c>
    </row>
    <row r="384" s="2" customFormat="1">
      <c r="A384" s="37"/>
      <c r="B384" s="38"/>
      <c r="C384" s="39"/>
      <c r="D384" s="249" t="s">
        <v>136</v>
      </c>
      <c r="E384" s="39"/>
      <c r="F384" s="250" t="s">
        <v>633</v>
      </c>
      <c r="G384" s="39"/>
      <c r="H384" s="39"/>
      <c r="I384" s="143"/>
      <c r="J384" s="39"/>
      <c r="K384" s="39"/>
      <c r="L384" s="43"/>
      <c r="M384" s="251"/>
      <c r="N384" s="252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136</v>
      </c>
      <c r="AU384" s="16" t="s">
        <v>83</v>
      </c>
    </row>
    <row r="385" s="14" customFormat="1">
      <c r="A385" s="14"/>
      <c r="B385" s="264"/>
      <c r="C385" s="265"/>
      <c r="D385" s="249" t="s">
        <v>138</v>
      </c>
      <c r="E385" s="266" t="s">
        <v>1</v>
      </c>
      <c r="F385" s="267" t="s">
        <v>810</v>
      </c>
      <c r="G385" s="265"/>
      <c r="H385" s="268">
        <v>2.2610000000000001</v>
      </c>
      <c r="I385" s="269"/>
      <c r="J385" s="265"/>
      <c r="K385" s="265"/>
      <c r="L385" s="270"/>
      <c r="M385" s="271"/>
      <c r="N385" s="272"/>
      <c r="O385" s="272"/>
      <c r="P385" s="272"/>
      <c r="Q385" s="272"/>
      <c r="R385" s="272"/>
      <c r="S385" s="272"/>
      <c r="T385" s="27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4" t="s">
        <v>138</v>
      </c>
      <c r="AU385" s="274" t="s">
        <v>83</v>
      </c>
      <c r="AV385" s="14" t="s">
        <v>83</v>
      </c>
      <c r="AW385" s="14" t="s">
        <v>30</v>
      </c>
      <c r="AX385" s="14" t="s">
        <v>73</v>
      </c>
      <c r="AY385" s="274" t="s">
        <v>128</v>
      </c>
    </row>
    <row r="386" s="13" customFormat="1">
      <c r="A386" s="13"/>
      <c r="B386" s="253"/>
      <c r="C386" s="254"/>
      <c r="D386" s="249" t="s">
        <v>138</v>
      </c>
      <c r="E386" s="255" t="s">
        <v>1</v>
      </c>
      <c r="F386" s="256" t="s">
        <v>139</v>
      </c>
      <c r="G386" s="254"/>
      <c r="H386" s="257">
        <v>2.2610000000000001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3" t="s">
        <v>138</v>
      </c>
      <c r="AU386" s="263" t="s">
        <v>83</v>
      </c>
      <c r="AV386" s="13" t="s">
        <v>134</v>
      </c>
      <c r="AW386" s="13" t="s">
        <v>30</v>
      </c>
      <c r="AX386" s="13" t="s">
        <v>81</v>
      </c>
      <c r="AY386" s="263" t="s">
        <v>128</v>
      </c>
    </row>
    <row r="387" s="12" customFormat="1" ht="22.8" customHeight="1">
      <c r="A387" s="12"/>
      <c r="B387" s="219"/>
      <c r="C387" s="220"/>
      <c r="D387" s="221" t="s">
        <v>72</v>
      </c>
      <c r="E387" s="233" t="s">
        <v>636</v>
      </c>
      <c r="F387" s="233" t="s">
        <v>637</v>
      </c>
      <c r="G387" s="220"/>
      <c r="H387" s="220"/>
      <c r="I387" s="223"/>
      <c r="J387" s="234">
        <f>BK387</f>
        <v>0</v>
      </c>
      <c r="K387" s="220"/>
      <c r="L387" s="225"/>
      <c r="M387" s="226"/>
      <c r="N387" s="227"/>
      <c r="O387" s="227"/>
      <c r="P387" s="228">
        <f>SUM(P388:P399)</f>
        <v>0</v>
      </c>
      <c r="Q387" s="227"/>
      <c r="R387" s="228">
        <f>SUM(R388:R399)</f>
        <v>0</v>
      </c>
      <c r="S387" s="227"/>
      <c r="T387" s="229">
        <f>SUM(T388:T399)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30" t="s">
        <v>81</v>
      </c>
      <c r="AT387" s="231" t="s">
        <v>72</v>
      </c>
      <c r="AU387" s="231" t="s">
        <v>81</v>
      </c>
      <c r="AY387" s="230" t="s">
        <v>128</v>
      </c>
      <c r="BK387" s="232">
        <f>SUM(BK388:BK399)</f>
        <v>0</v>
      </c>
    </row>
    <row r="388" s="2" customFormat="1" ht="21.75" customHeight="1">
      <c r="A388" s="37"/>
      <c r="B388" s="38"/>
      <c r="C388" s="235" t="s">
        <v>615</v>
      </c>
      <c r="D388" s="235" t="s">
        <v>130</v>
      </c>
      <c r="E388" s="236" t="s">
        <v>639</v>
      </c>
      <c r="F388" s="237" t="s">
        <v>640</v>
      </c>
      <c r="G388" s="238" t="s">
        <v>220</v>
      </c>
      <c r="H388" s="239">
        <v>145.86600000000001</v>
      </c>
      <c r="I388" s="240"/>
      <c r="J388" s="241">
        <f>ROUND(I388*H388,2)</f>
        <v>0</v>
      </c>
      <c r="K388" s="242"/>
      <c r="L388" s="43"/>
      <c r="M388" s="243" t="s">
        <v>1</v>
      </c>
      <c r="N388" s="244" t="s">
        <v>38</v>
      </c>
      <c r="O388" s="90"/>
      <c r="P388" s="245">
        <f>O388*H388</f>
        <v>0</v>
      </c>
      <c r="Q388" s="245">
        <v>0</v>
      </c>
      <c r="R388" s="245">
        <f>Q388*H388</f>
        <v>0</v>
      </c>
      <c r="S388" s="245">
        <v>0</v>
      </c>
      <c r="T388" s="24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47" t="s">
        <v>134</v>
      </c>
      <c r="AT388" s="247" t="s">
        <v>130</v>
      </c>
      <c r="AU388" s="247" t="s">
        <v>83</v>
      </c>
      <c r="AY388" s="16" t="s">
        <v>128</v>
      </c>
      <c r="BE388" s="248">
        <f>IF(N388="základní",J388,0)</f>
        <v>0</v>
      </c>
      <c r="BF388" s="248">
        <f>IF(N388="snížená",J388,0)</f>
        <v>0</v>
      </c>
      <c r="BG388" s="248">
        <f>IF(N388="zákl. přenesená",J388,0)</f>
        <v>0</v>
      </c>
      <c r="BH388" s="248">
        <f>IF(N388="sníž. přenesená",J388,0)</f>
        <v>0</v>
      </c>
      <c r="BI388" s="248">
        <f>IF(N388="nulová",J388,0)</f>
        <v>0</v>
      </c>
      <c r="BJ388" s="16" t="s">
        <v>81</v>
      </c>
      <c r="BK388" s="248">
        <f>ROUND(I388*H388,2)</f>
        <v>0</v>
      </c>
      <c r="BL388" s="16" t="s">
        <v>134</v>
      </c>
      <c r="BM388" s="247" t="s">
        <v>811</v>
      </c>
    </row>
    <row r="389" s="2" customFormat="1">
      <c r="A389" s="37"/>
      <c r="B389" s="38"/>
      <c r="C389" s="39"/>
      <c r="D389" s="249" t="s">
        <v>136</v>
      </c>
      <c r="E389" s="39"/>
      <c r="F389" s="250" t="s">
        <v>640</v>
      </c>
      <c r="G389" s="39"/>
      <c r="H389" s="39"/>
      <c r="I389" s="143"/>
      <c r="J389" s="39"/>
      <c r="K389" s="39"/>
      <c r="L389" s="43"/>
      <c r="M389" s="251"/>
      <c r="N389" s="252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136</v>
      </c>
      <c r="AU389" s="16" t="s">
        <v>83</v>
      </c>
    </row>
    <row r="390" s="2" customFormat="1" ht="33" customHeight="1">
      <c r="A390" s="37"/>
      <c r="B390" s="38"/>
      <c r="C390" s="235" t="s">
        <v>619</v>
      </c>
      <c r="D390" s="235" t="s">
        <v>130</v>
      </c>
      <c r="E390" s="236" t="s">
        <v>642</v>
      </c>
      <c r="F390" s="237" t="s">
        <v>643</v>
      </c>
      <c r="G390" s="238" t="s">
        <v>220</v>
      </c>
      <c r="H390" s="239">
        <v>2187.9899999999998</v>
      </c>
      <c r="I390" s="240"/>
      <c r="J390" s="241">
        <f>ROUND(I390*H390,2)</f>
        <v>0</v>
      </c>
      <c r="K390" s="242"/>
      <c r="L390" s="43"/>
      <c r="M390" s="243" t="s">
        <v>1</v>
      </c>
      <c r="N390" s="244" t="s">
        <v>38</v>
      </c>
      <c r="O390" s="90"/>
      <c r="P390" s="245">
        <f>O390*H390</f>
        <v>0</v>
      </c>
      <c r="Q390" s="245">
        <v>0</v>
      </c>
      <c r="R390" s="245">
        <f>Q390*H390</f>
        <v>0</v>
      </c>
      <c r="S390" s="245">
        <v>0</v>
      </c>
      <c r="T390" s="24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47" t="s">
        <v>134</v>
      </c>
      <c r="AT390" s="247" t="s">
        <v>130</v>
      </c>
      <c r="AU390" s="247" t="s">
        <v>83</v>
      </c>
      <c r="AY390" s="16" t="s">
        <v>128</v>
      </c>
      <c r="BE390" s="248">
        <f>IF(N390="základní",J390,0)</f>
        <v>0</v>
      </c>
      <c r="BF390" s="248">
        <f>IF(N390="snížená",J390,0)</f>
        <v>0</v>
      </c>
      <c r="BG390" s="248">
        <f>IF(N390="zákl. přenesená",J390,0)</f>
        <v>0</v>
      </c>
      <c r="BH390" s="248">
        <f>IF(N390="sníž. přenesená",J390,0)</f>
        <v>0</v>
      </c>
      <c r="BI390" s="248">
        <f>IF(N390="nulová",J390,0)</f>
        <v>0</v>
      </c>
      <c r="BJ390" s="16" t="s">
        <v>81</v>
      </c>
      <c r="BK390" s="248">
        <f>ROUND(I390*H390,2)</f>
        <v>0</v>
      </c>
      <c r="BL390" s="16" t="s">
        <v>134</v>
      </c>
      <c r="BM390" s="247" t="s">
        <v>812</v>
      </c>
    </row>
    <row r="391" s="2" customFormat="1">
      <c r="A391" s="37"/>
      <c r="B391" s="38"/>
      <c r="C391" s="39"/>
      <c r="D391" s="249" t="s">
        <v>136</v>
      </c>
      <c r="E391" s="39"/>
      <c r="F391" s="250" t="s">
        <v>643</v>
      </c>
      <c r="G391" s="39"/>
      <c r="H391" s="39"/>
      <c r="I391" s="143"/>
      <c r="J391" s="39"/>
      <c r="K391" s="39"/>
      <c r="L391" s="43"/>
      <c r="M391" s="251"/>
      <c r="N391" s="252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136</v>
      </c>
      <c r="AU391" s="16" t="s">
        <v>83</v>
      </c>
    </row>
    <row r="392" s="14" customFormat="1">
      <c r="A392" s="14"/>
      <c r="B392" s="264"/>
      <c r="C392" s="265"/>
      <c r="D392" s="249" t="s">
        <v>138</v>
      </c>
      <c r="E392" s="266" t="s">
        <v>1</v>
      </c>
      <c r="F392" s="267" t="s">
        <v>813</v>
      </c>
      <c r="G392" s="265"/>
      <c r="H392" s="268">
        <v>145.86600000000001</v>
      </c>
      <c r="I392" s="269"/>
      <c r="J392" s="265"/>
      <c r="K392" s="265"/>
      <c r="L392" s="270"/>
      <c r="M392" s="271"/>
      <c r="N392" s="272"/>
      <c r="O392" s="272"/>
      <c r="P392" s="272"/>
      <c r="Q392" s="272"/>
      <c r="R392" s="272"/>
      <c r="S392" s="272"/>
      <c r="T392" s="27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4" t="s">
        <v>138</v>
      </c>
      <c r="AU392" s="274" t="s">
        <v>83</v>
      </c>
      <c r="AV392" s="14" t="s">
        <v>83</v>
      </c>
      <c r="AW392" s="14" t="s">
        <v>30</v>
      </c>
      <c r="AX392" s="14" t="s">
        <v>73</v>
      </c>
      <c r="AY392" s="274" t="s">
        <v>128</v>
      </c>
    </row>
    <row r="393" s="14" customFormat="1">
      <c r="A393" s="14"/>
      <c r="B393" s="264"/>
      <c r="C393" s="265"/>
      <c r="D393" s="249" t="s">
        <v>138</v>
      </c>
      <c r="E393" s="265"/>
      <c r="F393" s="267" t="s">
        <v>814</v>
      </c>
      <c r="G393" s="265"/>
      <c r="H393" s="268">
        <v>2187.9899999999998</v>
      </c>
      <c r="I393" s="269"/>
      <c r="J393" s="265"/>
      <c r="K393" s="265"/>
      <c r="L393" s="270"/>
      <c r="M393" s="271"/>
      <c r="N393" s="272"/>
      <c r="O393" s="272"/>
      <c r="P393" s="272"/>
      <c r="Q393" s="272"/>
      <c r="R393" s="272"/>
      <c r="S393" s="272"/>
      <c r="T393" s="27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4" t="s">
        <v>138</v>
      </c>
      <c r="AU393" s="274" t="s">
        <v>83</v>
      </c>
      <c r="AV393" s="14" t="s">
        <v>83</v>
      </c>
      <c r="AW393" s="14" t="s">
        <v>4</v>
      </c>
      <c r="AX393" s="14" t="s">
        <v>81</v>
      </c>
      <c r="AY393" s="274" t="s">
        <v>128</v>
      </c>
    </row>
    <row r="394" s="2" customFormat="1" ht="21.75" customHeight="1">
      <c r="A394" s="37"/>
      <c r="B394" s="38"/>
      <c r="C394" s="235" t="s">
        <v>625</v>
      </c>
      <c r="D394" s="235" t="s">
        <v>130</v>
      </c>
      <c r="E394" s="236" t="s">
        <v>647</v>
      </c>
      <c r="F394" s="237" t="s">
        <v>648</v>
      </c>
      <c r="G394" s="238" t="s">
        <v>220</v>
      </c>
      <c r="H394" s="239">
        <v>92.671999999999997</v>
      </c>
      <c r="I394" s="240"/>
      <c r="J394" s="241">
        <f>ROUND(I394*H394,2)</f>
        <v>0</v>
      </c>
      <c r="K394" s="242"/>
      <c r="L394" s="43"/>
      <c r="M394" s="243" t="s">
        <v>1</v>
      </c>
      <c r="N394" s="244" t="s">
        <v>38</v>
      </c>
      <c r="O394" s="90"/>
      <c r="P394" s="245">
        <f>O394*H394</f>
        <v>0</v>
      </c>
      <c r="Q394" s="245">
        <v>0</v>
      </c>
      <c r="R394" s="245">
        <f>Q394*H394</f>
        <v>0</v>
      </c>
      <c r="S394" s="245">
        <v>0</v>
      </c>
      <c r="T394" s="246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47" t="s">
        <v>134</v>
      </c>
      <c r="AT394" s="247" t="s">
        <v>130</v>
      </c>
      <c r="AU394" s="247" t="s">
        <v>83</v>
      </c>
      <c r="AY394" s="16" t="s">
        <v>128</v>
      </c>
      <c r="BE394" s="248">
        <f>IF(N394="základní",J394,0)</f>
        <v>0</v>
      </c>
      <c r="BF394" s="248">
        <f>IF(N394="snížená",J394,0)</f>
        <v>0</v>
      </c>
      <c r="BG394" s="248">
        <f>IF(N394="zákl. přenesená",J394,0)</f>
        <v>0</v>
      </c>
      <c r="BH394" s="248">
        <f>IF(N394="sníž. přenesená",J394,0)</f>
        <v>0</v>
      </c>
      <c r="BI394" s="248">
        <f>IF(N394="nulová",J394,0)</f>
        <v>0</v>
      </c>
      <c r="BJ394" s="16" t="s">
        <v>81</v>
      </c>
      <c r="BK394" s="248">
        <f>ROUND(I394*H394,2)</f>
        <v>0</v>
      </c>
      <c r="BL394" s="16" t="s">
        <v>134</v>
      </c>
      <c r="BM394" s="247" t="s">
        <v>815</v>
      </c>
    </row>
    <row r="395" s="2" customFormat="1">
      <c r="A395" s="37"/>
      <c r="B395" s="38"/>
      <c r="C395" s="39"/>
      <c r="D395" s="249" t="s">
        <v>136</v>
      </c>
      <c r="E395" s="39"/>
      <c r="F395" s="250" t="s">
        <v>648</v>
      </c>
      <c r="G395" s="39"/>
      <c r="H395" s="39"/>
      <c r="I395" s="143"/>
      <c r="J395" s="39"/>
      <c r="K395" s="39"/>
      <c r="L395" s="43"/>
      <c r="M395" s="251"/>
      <c r="N395" s="252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136</v>
      </c>
      <c r="AU395" s="16" t="s">
        <v>83</v>
      </c>
    </row>
    <row r="396" s="2" customFormat="1" ht="21.75" customHeight="1">
      <c r="A396" s="37"/>
      <c r="B396" s="38"/>
      <c r="C396" s="235" t="s">
        <v>623</v>
      </c>
      <c r="D396" s="235" t="s">
        <v>130</v>
      </c>
      <c r="E396" s="236" t="s">
        <v>650</v>
      </c>
      <c r="F396" s="237" t="s">
        <v>651</v>
      </c>
      <c r="G396" s="238" t="s">
        <v>220</v>
      </c>
      <c r="H396" s="239">
        <v>53.194000000000003</v>
      </c>
      <c r="I396" s="240"/>
      <c r="J396" s="241">
        <f>ROUND(I396*H396,2)</f>
        <v>0</v>
      </c>
      <c r="K396" s="242"/>
      <c r="L396" s="43"/>
      <c r="M396" s="243" t="s">
        <v>1</v>
      </c>
      <c r="N396" s="244" t="s">
        <v>38</v>
      </c>
      <c r="O396" s="90"/>
      <c r="P396" s="245">
        <f>O396*H396</f>
        <v>0</v>
      </c>
      <c r="Q396" s="245">
        <v>0</v>
      </c>
      <c r="R396" s="245">
        <f>Q396*H396</f>
        <v>0</v>
      </c>
      <c r="S396" s="245">
        <v>0</v>
      </c>
      <c r="T396" s="246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7" t="s">
        <v>134</v>
      </c>
      <c r="AT396" s="247" t="s">
        <v>130</v>
      </c>
      <c r="AU396" s="247" t="s">
        <v>83</v>
      </c>
      <c r="AY396" s="16" t="s">
        <v>128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6" t="s">
        <v>81</v>
      </c>
      <c r="BK396" s="248">
        <f>ROUND(I396*H396,2)</f>
        <v>0</v>
      </c>
      <c r="BL396" s="16" t="s">
        <v>134</v>
      </c>
      <c r="BM396" s="247" t="s">
        <v>816</v>
      </c>
    </row>
    <row r="397" s="2" customFormat="1">
      <c r="A397" s="37"/>
      <c r="B397" s="38"/>
      <c r="C397" s="39"/>
      <c r="D397" s="249" t="s">
        <v>136</v>
      </c>
      <c r="E397" s="39"/>
      <c r="F397" s="250" t="s">
        <v>653</v>
      </c>
      <c r="G397" s="39"/>
      <c r="H397" s="39"/>
      <c r="I397" s="143"/>
      <c r="J397" s="39"/>
      <c r="K397" s="39"/>
      <c r="L397" s="43"/>
      <c r="M397" s="251"/>
      <c r="N397" s="252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136</v>
      </c>
      <c r="AU397" s="16" t="s">
        <v>83</v>
      </c>
    </row>
    <row r="398" s="14" customFormat="1">
      <c r="A398" s="14"/>
      <c r="B398" s="264"/>
      <c r="C398" s="265"/>
      <c r="D398" s="249" t="s">
        <v>138</v>
      </c>
      <c r="E398" s="266" t="s">
        <v>1</v>
      </c>
      <c r="F398" s="267" t="s">
        <v>817</v>
      </c>
      <c r="G398" s="265"/>
      <c r="H398" s="268">
        <v>53.194000000000003</v>
      </c>
      <c r="I398" s="269"/>
      <c r="J398" s="265"/>
      <c r="K398" s="265"/>
      <c r="L398" s="270"/>
      <c r="M398" s="271"/>
      <c r="N398" s="272"/>
      <c r="O398" s="272"/>
      <c r="P398" s="272"/>
      <c r="Q398" s="272"/>
      <c r="R398" s="272"/>
      <c r="S398" s="272"/>
      <c r="T398" s="27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4" t="s">
        <v>138</v>
      </c>
      <c r="AU398" s="274" t="s">
        <v>83</v>
      </c>
      <c r="AV398" s="14" t="s">
        <v>83</v>
      </c>
      <c r="AW398" s="14" t="s">
        <v>30</v>
      </c>
      <c r="AX398" s="14" t="s">
        <v>73</v>
      </c>
      <c r="AY398" s="274" t="s">
        <v>128</v>
      </c>
    </row>
    <row r="399" s="13" customFormat="1">
      <c r="A399" s="13"/>
      <c r="B399" s="253"/>
      <c r="C399" s="254"/>
      <c r="D399" s="249" t="s">
        <v>138</v>
      </c>
      <c r="E399" s="255" t="s">
        <v>1</v>
      </c>
      <c r="F399" s="256" t="s">
        <v>139</v>
      </c>
      <c r="G399" s="254"/>
      <c r="H399" s="257">
        <v>53.194000000000003</v>
      </c>
      <c r="I399" s="258"/>
      <c r="J399" s="254"/>
      <c r="K399" s="254"/>
      <c r="L399" s="259"/>
      <c r="M399" s="286"/>
      <c r="N399" s="287"/>
      <c r="O399" s="287"/>
      <c r="P399" s="287"/>
      <c r="Q399" s="287"/>
      <c r="R399" s="287"/>
      <c r="S399" s="287"/>
      <c r="T399" s="28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3" t="s">
        <v>138</v>
      </c>
      <c r="AU399" s="263" t="s">
        <v>83</v>
      </c>
      <c r="AV399" s="13" t="s">
        <v>134</v>
      </c>
      <c r="AW399" s="13" t="s">
        <v>30</v>
      </c>
      <c r="AX399" s="13" t="s">
        <v>81</v>
      </c>
      <c r="AY399" s="263" t="s">
        <v>128</v>
      </c>
    </row>
    <row r="400" s="2" customFormat="1" ht="6.96" customHeight="1">
      <c r="A400" s="37"/>
      <c r="B400" s="65"/>
      <c r="C400" s="66"/>
      <c r="D400" s="66"/>
      <c r="E400" s="66"/>
      <c r="F400" s="66"/>
      <c r="G400" s="66"/>
      <c r="H400" s="66"/>
      <c r="I400" s="182"/>
      <c r="J400" s="66"/>
      <c r="K400" s="66"/>
      <c r="L400" s="43"/>
      <c r="M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</row>
  </sheetData>
  <sheetProtection sheet="1" autoFilter="0" formatColumns="0" formatRows="0" objects="1" scenarios="1" spinCount="100000" saltValue="tMd2wIET+6ZTMoo8nl+067TUEbffciOhYee0dLa3j54hMxqM6oiRgScifOBfmVPqtRFlhwgKyLgxDrnIcCcYRg==" hashValue="CsIy3+jNVU0TLXk+tMP0Xvw0Albd4AF9YZT7GfxoTKQ9hnYUnmLFE1Z8OmpdrJITfEgYNzdgj2MzhWd7JdvFig==" algorithmName="SHA-512" password="DD66"/>
  <autoFilter ref="C124:K39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neuznatelné náklady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818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ROUND((SUM(BE126:BE363)),  2)</f>
        <v>0</v>
      </c>
      <c r="G33" s="37"/>
      <c r="H33" s="37"/>
      <c r="I33" s="161">
        <v>0.20999999999999999</v>
      </c>
      <c r="J33" s="160">
        <f>ROUND(((SUM(BE126:BE363))*I33),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ROUND((SUM(BF126:BF363)),  2)</f>
        <v>0</v>
      </c>
      <c r="G34" s="37"/>
      <c r="H34" s="37"/>
      <c r="I34" s="161">
        <v>0.14999999999999999</v>
      </c>
      <c r="J34" s="160">
        <f>ROUND(((SUM(BF126:BF363))*I34),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ROUND((SUM(BG126:BG363)),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ROUND((SUM(BH126:BH363)),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ROUND((SUM(BI126:BI363)),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neuznatelné náklady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103 - rozšíření Nad Papežem a úpravy Jeřábové před MŠ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J127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J128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819</v>
      </c>
      <c r="E99" s="202"/>
      <c r="F99" s="202"/>
      <c r="G99" s="202"/>
      <c r="H99" s="202"/>
      <c r="I99" s="203"/>
      <c r="J99" s="204">
        <f>J202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820</v>
      </c>
      <c r="E100" s="202"/>
      <c r="F100" s="202"/>
      <c r="G100" s="202"/>
      <c r="H100" s="202"/>
      <c r="I100" s="203"/>
      <c r="J100" s="204">
        <f>J206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106</v>
      </c>
      <c r="E101" s="202"/>
      <c r="F101" s="202"/>
      <c r="G101" s="202"/>
      <c r="H101" s="202"/>
      <c r="I101" s="203"/>
      <c r="J101" s="204">
        <f>J214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107</v>
      </c>
      <c r="E102" s="202"/>
      <c r="F102" s="202"/>
      <c r="G102" s="202"/>
      <c r="H102" s="202"/>
      <c r="I102" s="203"/>
      <c r="J102" s="204">
        <f>J218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108</v>
      </c>
      <c r="E103" s="202"/>
      <c r="F103" s="202"/>
      <c r="G103" s="202"/>
      <c r="H103" s="202"/>
      <c r="I103" s="203"/>
      <c r="J103" s="204">
        <f>J258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109</v>
      </c>
      <c r="E104" s="202"/>
      <c r="F104" s="202"/>
      <c r="G104" s="202"/>
      <c r="H104" s="202"/>
      <c r="I104" s="203"/>
      <c r="J104" s="204">
        <f>J296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99"/>
      <c r="C105" s="200"/>
      <c r="D105" s="201" t="s">
        <v>110</v>
      </c>
      <c r="E105" s="202"/>
      <c r="F105" s="202"/>
      <c r="G105" s="202"/>
      <c r="H105" s="202"/>
      <c r="I105" s="203"/>
      <c r="J105" s="204">
        <f>J348</f>
        <v>0</v>
      </c>
      <c r="K105" s="200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9"/>
      <c r="C106" s="200"/>
      <c r="D106" s="201" t="s">
        <v>112</v>
      </c>
      <c r="E106" s="202"/>
      <c r="F106" s="202"/>
      <c r="G106" s="202"/>
      <c r="H106" s="202"/>
      <c r="I106" s="203"/>
      <c r="J106" s="204">
        <f>J351</f>
        <v>0</v>
      </c>
      <c r="K106" s="200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143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182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185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113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6" t="str">
        <f>E7</f>
        <v>Dobříš-úprava komunikací na sídl. Větrník neuznatelné náklady</v>
      </c>
      <c r="F116" s="31"/>
      <c r="G116" s="31"/>
      <c r="H116" s="31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97</v>
      </c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103 - rozšíření Nad Papežem a úpravy Jeřábové před MŠ</v>
      </c>
      <c r="F118" s="39"/>
      <c r="G118" s="39"/>
      <c r="H118" s="39"/>
      <c r="I118" s="143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146" t="s">
        <v>22</v>
      </c>
      <c r="J120" s="78" t="str">
        <f>IF(J12="","",J12)</f>
        <v>13. 12. 2018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143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146" t="s">
        <v>29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146" t="s">
        <v>31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143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206"/>
      <c r="B125" s="207"/>
      <c r="C125" s="208" t="s">
        <v>114</v>
      </c>
      <c r="D125" s="209" t="s">
        <v>58</v>
      </c>
      <c r="E125" s="209" t="s">
        <v>54</v>
      </c>
      <c r="F125" s="209" t="s">
        <v>55</v>
      </c>
      <c r="G125" s="209" t="s">
        <v>115</v>
      </c>
      <c r="H125" s="209" t="s">
        <v>116</v>
      </c>
      <c r="I125" s="210" t="s">
        <v>117</v>
      </c>
      <c r="J125" s="211" t="s">
        <v>101</v>
      </c>
      <c r="K125" s="212" t="s">
        <v>118</v>
      </c>
      <c r="L125" s="213"/>
      <c r="M125" s="99" t="s">
        <v>1</v>
      </c>
      <c r="N125" s="100" t="s">
        <v>37</v>
      </c>
      <c r="O125" s="100" t="s">
        <v>119</v>
      </c>
      <c r="P125" s="100" t="s">
        <v>120</v>
      </c>
      <c r="Q125" s="100" t="s">
        <v>121</v>
      </c>
      <c r="R125" s="100" t="s">
        <v>122</v>
      </c>
      <c r="S125" s="100" t="s">
        <v>123</v>
      </c>
      <c r="T125" s="101" t="s">
        <v>124</v>
      </c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</row>
    <row r="126" s="2" customFormat="1" ht="22.8" customHeight="1">
      <c r="A126" s="37"/>
      <c r="B126" s="38"/>
      <c r="C126" s="106" t="s">
        <v>125</v>
      </c>
      <c r="D126" s="39"/>
      <c r="E126" s="39"/>
      <c r="F126" s="39"/>
      <c r="G126" s="39"/>
      <c r="H126" s="39"/>
      <c r="I126" s="143"/>
      <c r="J126" s="214">
        <f>BK126</f>
        <v>0</v>
      </c>
      <c r="K126" s="39"/>
      <c r="L126" s="43"/>
      <c r="M126" s="102"/>
      <c r="N126" s="215"/>
      <c r="O126" s="103"/>
      <c r="P126" s="216">
        <f>P127</f>
        <v>0</v>
      </c>
      <c r="Q126" s="103"/>
      <c r="R126" s="216">
        <f>R127</f>
        <v>92.989813699999999</v>
      </c>
      <c r="S126" s="103"/>
      <c r="T126" s="217">
        <f>T127</f>
        <v>152.226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103</v>
      </c>
      <c r="BK126" s="218">
        <f>BK127</f>
        <v>0</v>
      </c>
    </row>
    <row r="127" s="12" customFormat="1" ht="25.92" customHeight="1">
      <c r="A127" s="12"/>
      <c r="B127" s="219"/>
      <c r="C127" s="220"/>
      <c r="D127" s="221" t="s">
        <v>72</v>
      </c>
      <c r="E127" s="222" t="s">
        <v>126</v>
      </c>
      <c r="F127" s="222" t="s">
        <v>127</v>
      </c>
      <c r="G127" s="220"/>
      <c r="H127" s="220"/>
      <c r="I127" s="223"/>
      <c r="J127" s="224">
        <f>BK127</f>
        <v>0</v>
      </c>
      <c r="K127" s="220"/>
      <c r="L127" s="225"/>
      <c r="M127" s="226"/>
      <c r="N127" s="227"/>
      <c r="O127" s="227"/>
      <c r="P127" s="228">
        <f>P128+P202+P206+P214+P218+P258+P296+P351</f>
        <v>0</v>
      </c>
      <c r="Q127" s="227"/>
      <c r="R127" s="228">
        <f>R128+R202+R206+R214+R218+R258+R296+R351</f>
        <v>92.989813699999999</v>
      </c>
      <c r="S127" s="227"/>
      <c r="T127" s="229">
        <f>T128+T202+T206+T214+T218+T258+T296+T351</f>
        <v>152.226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0" t="s">
        <v>81</v>
      </c>
      <c r="AT127" s="231" t="s">
        <v>72</v>
      </c>
      <c r="AU127" s="231" t="s">
        <v>73</v>
      </c>
      <c r="AY127" s="230" t="s">
        <v>128</v>
      </c>
      <c r="BK127" s="232">
        <f>BK128+BK202+BK206+BK214+BK218+BK258+BK296+BK351</f>
        <v>0</v>
      </c>
    </row>
    <row r="128" s="12" customFormat="1" ht="22.8" customHeight="1">
      <c r="A128" s="12"/>
      <c r="B128" s="219"/>
      <c r="C128" s="220"/>
      <c r="D128" s="221" t="s">
        <v>72</v>
      </c>
      <c r="E128" s="233" t="s">
        <v>81</v>
      </c>
      <c r="F128" s="233" t="s">
        <v>129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SUM(P129:P201)</f>
        <v>0</v>
      </c>
      <c r="Q128" s="227"/>
      <c r="R128" s="228">
        <f>SUM(R129:R201)</f>
        <v>21.337919999999997</v>
      </c>
      <c r="S128" s="227"/>
      <c r="T128" s="229">
        <f>SUM(T129:T201)</f>
        <v>152.226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0" t="s">
        <v>81</v>
      </c>
      <c r="AT128" s="231" t="s">
        <v>72</v>
      </c>
      <c r="AU128" s="231" t="s">
        <v>81</v>
      </c>
      <c r="AY128" s="230" t="s">
        <v>128</v>
      </c>
      <c r="BK128" s="232">
        <f>SUM(BK129:BK201)</f>
        <v>0</v>
      </c>
    </row>
    <row r="129" s="2" customFormat="1" ht="21.75" customHeight="1">
      <c r="A129" s="37"/>
      <c r="B129" s="38"/>
      <c r="C129" s="235" t="s">
        <v>81</v>
      </c>
      <c r="D129" s="235" t="s">
        <v>130</v>
      </c>
      <c r="E129" s="236" t="s">
        <v>656</v>
      </c>
      <c r="F129" s="237" t="s">
        <v>657</v>
      </c>
      <c r="G129" s="238" t="s">
        <v>133</v>
      </c>
      <c r="H129" s="239">
        <v>0</v>
      </c>
      <c r="I129" s="240"/>
      <c r="J129" s="241">
        <f>ROUND(I129*H129,2)</f>
        <v>0</v>
      </c>
      <c r="K129" s="242"/>
      <c r="L129" s="43"/>
      <c r="M129" s="243" t="s">
        <v>1</v>
      </c>
      <c r="N129" s="244" t="s">
        <v>38</v>
      </c>
      <c r="O129" s="90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47" t="s">
        <v>134</v>
      </c>
      <c r="AT129" s="247" t="s">
        <v>130</v>
      </c>
      <c r="AU129" s="247" t="s">
        <v>83</v>
      </c>
      <c r="AY129" s="16" t="s">
        <v>128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6" t="s">
        <v>81</v>
      </c>
      <c r="BK129" s="248">
        <f>ROUND(I129*H129,2)</f>
        <v>0</v>
      </c>
      <c r="BL129" s="16" t="s">
        <v>134</v>
      </c>
      <c r="BM129" s="247" t="s">
        <v>821</v>
      </c>
    </row>
    <row r="130" s="2" customFormat="1">
      <c r="A130" s="37"/>
      <c r="B130" s="38"/>
      <c r="C130" s="39"/>
      <c r="D130" s="249" t="s">
        <v>136</v>
      </c>
      <c r="E130" s="39"/>
      <c r="F130" s="250" t="s">
        <v>659</v>
      </c>
      <c r="G130" s="39"/>
      <c r="H130" s="39"/>
      <c r="I130" s="143"/>
      <c r="J130" s="39"/>
      <c r="K130" s="39"/>
      <c r="L130" s="43"/>
      <c r="M130" s="251"/>
      <c r="N130" s="25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136</v>
      </c>
      <c r="AU130" s="16" t="s">
        <v>83</v>
      </c>
    </row>
    <row r="131" s="2" customFormat="1" ht="21.75" customHeight="1">
      <c r="A131" s="37"/>
      <c r="B131" s="38"/>
      <c r="C131" s="235" t="s">
        <v>83</v>
      </c>
      <c r="D131" s="235" t="s">
        <v>130</v>
      </c>
      <c r="E131" s="236" t="s">
        <v>661</v>
      </c>
      <c r="F131" s="237" t="s">
        <v>662</v>
      </c>
      <c r="G131" s="238" t="s">
        <v>133</v>
      </c>
      <c r="H131" s="239">
        <v>0</v>
      </c>
      <c r="I131" s="240"/>
      <c r="J131" s="241">
        <f>ROUND(I131*H131,2)</f>
        <v>0</v>
      </c>
      <c r="K131" s="242"/>
      <c r="L131" s="43"/>
      <c r="M131" s="243" t="s">
        <v>1</v>
      </c>
      <c r="N131" s="244" t="s">
        <v>38</v>
      </c>
      <c r="O131" s="90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47" t="s">
        <v>134</v>
      </c>
      <c r="AT131" s="247" t="s">
        <v>130</v>
      </c>
      <c r="AU131" s="247" t="s">
        <v>83</v>
      </c>
      <c r="AY131" s="16" t="s">
        <v>128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6" t="s">
        <v>81</v>
      </c>
      <c r="BK131" s="248">
        <f>ROUND(I131*H131,2)</f>
        <v>0</v>
      </c>
      <c r="BL131" s="16" t="s">
        <v>134</v>
      </c>
      <c r="BM131" s="247" t="s">
        <v>822</v>
      </c>
    </row>
    <row r="132" s="2" customFormat="1">
      <c r="A132" s="37"/>
      <c r="B132" s="38"/>
      <c r="C132" s="39"/>
      <c r="D132" s="249" t="s">
        <v>136</v>
      </c>
      <c r="E132" s="39"/>
      <c r="F132" s="250" t="s">
        <v>664</v>
      </c>
      <c r="G132" s="39"/>
      <c r="H132" s="39"/>
      <c r="I132" s="143"/>
      <c r="J132" s="39"/>
      <c r="K132" s="39"/>
      <c r="L132" s="43"/>
      <c r="M132" s="251"/>
      <c r="N132" s="25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136</v>
      </c>
      <c r="AU132" s="16" t="s">
        <v>83</v>
      </c>
    </row>
    <row r="133" s="2" customFormat="1" ht="16.5" customHeight="1">
      <c r="A133" s="37"/>
      <c r="B133" s="38"/>
      <c r="C133" s="235" t="s">
        <v>146</v>
      </c>
      <c r="D133" s="235" t="s">
        <v>130</v>
      </c>
      <c r="E133" s="236" t="s">
        <v>665</v>
      </c>
      <c r="F133" s="237" t="s">
        <v>666</v>
      </c>
      <c r="G133" s="238" t="s">
        <v>133</v>
      </c>
      <c r="H133" s="239">
        <v>0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0.00018000000000000001</v>
      </c>
      <c r="R133" s="245">
        <f>Q133*H133</f>
        <v>0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134</v>
      </c>
      <c r="AT133" s="247" t="s">
        <v>130</v>
      </c>
      <c r="AU133" s="247" t="s">
        <v>83</v>
      </c>
      <c r="AY133" s="16" t="s">
        <v>128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134</v>
      </c>
      <c r="BM133" s="247" t="s">
        <v>823</v>
      </c>
    </row>
    <row r="134" s="2" customFormat="1">
      <c r="A134" s="37"/>
      <c r="B134" s="38"/>
      <c r="C134" s="39"/>
      <c r="D134" s="249" t="s">
        <v>136</v>
      </c>
      <c r="E134" s="39"/>
      <c r="F134" s="250" t="s">
        <v>668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83</v>
      </c>
    </row>
    <row r="135" s="2" customFormat="1" ht="21.75" customHeight="1">
      <c r="A135" s="37"/>
      <c r="B135" s="38"/>
      <c r="C135" s="235" t="s">
        <v>134</v>
      </c>
      <c r="D135" s="235" t="s">
        <v>130</v>
      </c>
      <c r="E135" s="236" t="s">
        <v>824</v>
      </c>
      <c r="F135" s="237" t="s">
        <v>825</v>
      </c>
      <c r="G135" s="238" t="s">
        <v>178</v>
      </c>
      <c r="H135" s="239">
        <v>0</v>
      </c>
      <c r="I135" s="240"/>
      <c r="J135" s="241">
        <f>ROUND(I135*H135,2)</f>
        <v>0</v>
      </c>
      <c r="K135" s="242"/>
      <c r="L135" s="43"/>
      <c r="M135" s="243" t="s">
        <v>1</v>
      </c>
      <c r="N135" s="244" t="s">
        <v>38</v>
      </c>
      <c r="O135" s="90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7" t="s">
        <v>134</v>
      </c>
      <c r="AT135" s="247" t="s">
        <v>130</v>
      </c>
      <c r="AU135" s="247" t="s">
        <v>83</v>
      </c>
      <c r="AY135" s="16" t="s">
        <v>128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6" t="s">
        <v>81</v>
      </c>
      <c r="BK135" s="248">
        <f>ROUND(I135*H135,2)</f>
        <v>0</v>
      </c>
      <c r="BL135" s="16" t="s">
        <v>134</v>
      </c>
      <c r="BM135" s="247" t="s">
        <v>826</v>
      </c>
    </row>
    <row r="136" s="2" customFormat="1">
      <c r="A136" s="37"/>
      <c r="B136" s="38"/>
      <c r="C136" s="39"/>
      <c r="D136" s="249" t="s">
        <v>136</v>
      </c>
      <c r="E136" s="39"/>
      <c r="F136" s="250" t="s">
        <v>827</v>
      </c>
      <c r="G136" s="39"/>
      <c r="H136" s="39"/>
      <c r="I136" s="143"/>
      <c r="J136" s="39"/>
      <c r="K136" s="39"/>
      <c r="L136" s="43"/>
      <c r="M136" s="251"/>
      <c r="N136" s="25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83</v>
      </c>
    </row>
    <row r="137" s="13" customFormat="1">
      <c r="A137" s="13"/>
      <c r="B137" s="253"/>
      <c r="C137" s="254"/>
      <c r="D137" s="249" t="s">
        <v>138</v>
      </c>
      <c r="E137" s="255" t="s">
        <v>1</v>
      </c>
      <c r="F137" s="256" t="s">
        <v>139</v>
      </c>
      <c r="G137" s="254"/>
      <c r="H137" s="257">
        <v>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3" t="s">
        <v>138</v>
      </c>
      <c r="AU137" s="263" t="s">
        <v>83</v>
      </c>
      <c r="AV137" s="13" t="s">
        <v>134</v>
      </c>
      <c r="AW137" s="13" t="s">
        <v>30</v>
      </c>
      <c r="AX137" s="13" t="s">
        <v>81</v>
      </c>
      <c r="AY137" s="263" t="s">
        <v>128</v>
      </c>
    </row>
    <row r="138" s="2" customFormat="1" ht="21.75" customHeight="1">
      <c r="A138" s="37"/>
      <c r="B138" s="38"/>
      <c r="C138" s="235" t="s">
        <v>156</v>
      </c>
      <c r="D138" s="235" t="s">
        <v>130</v>
      </c>
      <c r="E138" s="236" t="s">
        <v>681</v>
      </c>
      <c r="F138" s="237" t="s">
        <v>682</v>
      </c>
      <c r="G138" s="238" t="s">
        <v>133</v>
      </c>
      <c r="H138" s="239">
        <v>561</v>
      </c>
      <c r="I138" s="240"/>
      <c r="J138" s="241">
        <f>ROUND(I138*H138,2)</f>
        <v>0</v>
      </c>
      <c r="K138" s="242"/>
      <c r="L138" s="43"/>
      <c r="M138" s="243" t="s">
        <v>1</v>
      </c>
      <c r="N138" s="244" t="s">
        <v>38</v>
      </c>
      <c r="O138" s="90"/>
      <c r="P138" s="245">
        <f>O138*H138</f>
        <v>0</v>
      </c>
      <c r="Q138" s="245">
        <v>0.00012</v>
      </c>
      <c r="R138" s="245">
        <f>Q138*H138</f>
        <v>0.067320000000000005</v>
      </c>
      <c r="S138" s="245">
        <v>0.25600000000000001</v>
      </c>
      <c r="T138" s="246">
        <f>S138*H138</f>
        <v>143.61600000000001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7" t="s">
        <v>134</v>
      </c>
      <c r="AT138" s="247" t="s">
        <v>130</v>
      </c>
      <c r="AU138" s="247" t="s">
        <v>83</v>
      </c>
      <c r="AY138" s="16" t="s">
        <v>128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6" t="s">
        <v>81</v>
      </c>
      <c r="BK138" s="248">
        <f>ROUND(I138*H138,2)</f>
        <v>0</v>
      </c>
      <c r="BL138" s="16" t="s">
        <v>134</v>
      </c>
      <c r="BM138" s="247" t="s">
        <v>828</v>
      </c>
    </row>
    <row r="139" s="2" customFormat="1">
      <c r="A139" s="37"/>
      <c r="B139" s="38"/>
      <c r="C139" s="39"/>
      <c r="D139" s="249" t="s">
        <v>136</v>
      </c>
      <c r="E139" s="39"/>
      <c r="F139" s="250" t="s">
        <v>684</v>
      </c>
      <c r="G139" s="39"/>
      <c r="H139" s="39"/>
      <c r="I139" s="143"/>
      <c r="J139" s="39"/>
      <c r="K139" s="39"/>
      <c r="L139" s="43"/>
      <c r="M139" s="251"/>
      <c r="N139" s="25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136</v>
      </c>
      <c r="AU139" s="16" t="s">
        <v>83</v>
      </c>
    </row>
    <row r="140" s="2" customFormat="1" ht="16.5" customHeight="1">
      <c r="A140" s="37"/>
      <c r="B140" s="38"/>
      <c r="C140" s="235" t="s">
        <v>164</v>
      </c>
      <c r="D140" s="235" t="s">
        <v>130</v>
      </c>
      <c r="E140" s="236" t="s">
        <v>157</v>
      </c>
      <c r="F140" s="237" t="s">
        <v>158</v>
      </c>
      <c r="G140" s="238" t="s">
        <v>159</v>
      </c>
      <c r="H140" s="239">
        <v>42</v>
      </c>
      <c r="I140" s="240"/>
      <c r="J140" s="241">
        <f>ROUND(I140*H140,2)</f>
        <v>0</v>
      </c>
      <c r="K140" s="242"/>
      <c r="L140" s="43"/>
      <c r="M140" s="243" t="s">
        <v>1</v>
      </c>
      <c r="N140" s="244" t="s">
        <v>38</v>
      </c>
      <c r="O140" s="90"/>
      <c r="P140" s="245">
        <f>O140*H140</f>
        <v>0</v>
      </c>
      <c r="Q140" s="245">
        <v>0</v>
      </c>
      <c r="R140" s="245">
        <f>Q140*H140</f>
        <v>0</v>
      </c>
      <c r="S140" s="245">
        <v>0.20499999999999999</v>
      </c>
      <c r="T140" s="246">
        <f>S140*H140</f>
        <v>8.6099999999999994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7" t="s">
        <v>134</v>
      </c>
      <c r="AT140" s="247" t="s">
        <v>130</v>
      </c>
      <c r="AU140" s="247" t="s">
        <v>83</v>
      </c>
      <c r="AY140" s="16" t="s">
        <v>128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6" t="s">
        <v>81</v>
      </c>
      <c r="BK140" s="248">
        <f>ROUND(I140*H140,2)</f>
        <v>0</v>
      </c>
      <c r="BL140" s="16" t="s">
        <v>134</v>
      </c>
      <c r="BM140" s="247" t="s">
        <v>829</v>
      </c>
    </row>
    <row r="141" s="2" customFormat="1">
      <c r="A141" s="37"/>
      <c r="B141" s="38"/>
      <c r="C141" s="39"/>
      <c r="D141" s="249" t="s">
        <v>136</v>
      </c>
      <c r="E141" s="39"/>
      <c r="F141" s="250" t="s">
        <v>161</v>
      </c>
      <c r="G141" s="39"/>
      <c r="H141" s="39"/>
      <c r="I141" s="143"/>
      <c r="J141" s="39"/>
      <c r="K141" s="39"/>
      <c r="L141" s="43"/>
      <c r="M141" s="251"/>
      <c r="N141" s="25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83</v>
      </c>
    </row>
    <row r="142" s="14" customFormat="1">
      <c r="A142" s="14"/>
      <c r="B142" s="264"/>
      <c r="C142" s="265"/>
      <c r="D142" s="249" t="s">
        <v>138</v>
      </c>
      <c r="E142" s="266" t="s">
        <v>1</v>
      </c>
      <c r="F142" s="267" t="s">
        <v>362</v>
      </c>
      <c r="G142" s="265"/>
      <c r="H142" s="268">
        <v>42</v>
      </c>
      <c r="I142" s="269"/>
      <c r="J142" s="265"/>
      <c r="K142" s="265"/>
      <c r="L142" s="270"/>
      <c r="M142" s="271"/>
      <c r="N142" s="272"/>
      <c r="O142" s="272"/>
      <c r="P142" s="272"/>
      <c r="Q142" s="272"/>
      <c r="R142" s="272"/>
      <c r="S142" s="272"/>
      <c r="T142" s="27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4" t="s">
        <v>138</v>
      </c>
      <c r="AU142" s="274" t="s">
        <v>83</v>
      </c>
      <c r="AV142" s="14" t="s">
        <v>83</v>
      </c>
      <c r="AW142" s="14" t="s">
        <v>30</v>
      </c>
      <c r="AX142" s="14" t="s">
        <v>73</v>
      </c>
      <c r="AY142" s="274" t="s">
        <v>128</v>
      </c>
    </row>
    <row r="143" s="2" customFormat="1" ht="16.5" customHeight="1">
      <c r="A143" s="37"/>
      <c r="B143" s="38"/>
      <c r="C143" s="235" t="s">
        <v>170</v>
      </c>
      <c r="D143" s="235" t="s">
        <v>130</v>
      </c>
      <c r="E143" s="236" t="s">
        <v>183</v>
      </c>
      <c r="F143" s="237" t="s">
        <v>184</v>
      </c>
      <c r="G143" s="238" t="s">
        <v>159</v>
      </c>
      <c r="H143" s="239">
        <v>42</v>
      </c>
      <c r="I143" s="240"/>
      <c r="J143" s="241">
        <f>ROUND(I143*H143,2)</f>
        <v>0</v>
      </c>
      <c r="K143" s="242"/>
      <c r="L143" s="43"/>
      <c r="M143" s="243" t="s">
        <v>1</v>
      </c>
      <c r="N143" s="244" t="s">
        <v>38</v>
      </c>
      <c r="O143" s="90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7" t="s">
        <v>134</v>
      </c>
      <c r="AT143" s="247" t="s">
        <v>130</v>
      </c>
      <c r="AU143" s="247" t="s">
        <v>83</v>
      </c>
      <c r="AY143" s="16" t="s">
        <v>128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6" t="s">
        <v>81</v>
      </c>
      <c r="BK143" s="248">
        <f>ROUND(I143*H143,2)</f>
        <v>0</v>
      </c>
      <c r="BL143" s="16" t="s">
        <v>134</v>
      </c>
      <c r="BM143" s="247" t="s">
        <v>830</v>
      </c>
    </row>
    <row r="144" s="2" customFormat="1">
      <c r="A144" s="37"/>
      <c r="B144" s="38"/>
      <c r="C144" s="39"/>
      <c r="D144" s="249" t="s">
        <v>136</v>
      </c>
      <c r="E144" s="39"/>
      <c r="F144" s="250" t="s">
        <v>186</v>
      </c>
      <c r="G144" s="39"/>
      <c r="H144" s="39"/>
      <c r="I144" s="143"/>
      <c r="J144" s="39"/>
      <c r="K144" s="39"/>
      <c r="L144" s="43"/>
      <c r="M144" s="251"/>
      <c r="N144" s="25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83</v>
      </c>
    </row>
    <row r="145" s="14" customFormat="1">
      <c r="A145" s="14"/>
      <c r="B145" s="264"/>
      <c r="C145" s="265"/>
      <c r="D145" s="249" t="s">
        <v>138</v>
      </c>
      <c r="E145" s="266" t="s">
        <v>1</v>
      </c>
      <c r="F145" s="267" t="s">
        <v>362</v>
      </c>
      <c r="G145" s="265"/>
      <c r="H145" s="268">
        <v>42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4" t="s">
        <v>138</v>
      </c>
      <c r="AU145" s="274" t="s">
        <v>83</v>
      </c>
      <c r="AV145" s="14" t="s">
        <v>83</v>
      </c>
      <c r="AW145" s="14" t="s">
        <v>30</v>
      </c>
      <c r="AX145" s="14" t="s">
        <v>73</v>
      </c>
      <c r="AY145" s="274" t="s">
        <v>128</v>
      </c>
    </row>
    <row r="146" s="13" customFormat="1">
      <c r="A146" s="13"/>
      <c r="B146" s="253"/>
      <c r="C146" s="254"/>
      <c r="D146" s="249" t="s">
        <v>138</v>
      </c>
      <c r="E146" s="255" t="s">
        <v>1</v>
      </c>
      <c r="F146" s="256" t="s">
        <v>139</v>
      </c>
      <c r="G146" s="254"/>
      <c r="H146" s="257">
        <v>42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3" t="s">
        <v>138</v>
      </c>
      <c r="AU146" s="263" t="s">
        <v>83</v>
      </c>
      <c r="AV146" s="13" t="s">
        <v>134</v>
      </c>
      <c r="AW146" s="13" t="s">
        <v>30</v>
      </c>
      <c r="AX146" s="13" t="s">
        <v>81</v>
      </c>
      <c r="AY146" s="263" t="s">
        <v>128</v>
      </c>
    </row>
    <row r="147" s="2" customFormat="1" ht="21.75" customHeight="1">
      <c r="A147" s="37"/>
      <c r="B147" s="38"/>
      <c r="C147" s="235" t="s">
        <v>175</v>
      </c>
      <c r="D147" s="235" t="s">
        <v>130</v>
      </c>
      <c r="E147" s="236" t="s">
        <v>831</v>
      </c>
      <c r="F147" s="237" t="s">
        <v>832</v>
      </c>
      <c r="G147" s="238" t="s">
        <v>178</v>
      </c>
      <c r="H147" s="239">
        <v>72.155000000000001</v>
      </c>
      <c r="I147" s="240"/>
      <c r="J147" s="241">
        <f>ROUND(I147*H147,2)</f>
        <v>0</v>
      </c>
      <c r="K147" s="242"/>
      <c r="L147" s="43"/>
      <c r="M147" s="243" t="s">
        <v>1</v>
      </c>
      <c r="N147" s="244" t="s">
        <v>38</v>
      </c>
      <c r="O147" s="90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7" t="s">
        <v>134</v>
      </c>
      <c r="AT147" s="247" t="s">
        <v>130</v>
      </c>
      <c r="AU147" s="247" t="s">
        <v>83</v>
      </c>
      <c r="AY147" s="16" t="s">
        <v>128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6" t="s">
        <v>81</v>
      </c>
      <c r="BK147" s="248">
        <f>ROUND(I147*H147,2)</f>
        <v>0</v>
      </c>
      <c r="BL147" s="16" t="s">
        <v>134</v>
      </c>
      <c r="BM147" s="247" t="s">
        <v>833</v>
      </c>
    </row>
    <row r="148" s="2" customFormat="1">
      <c r="A148" s="37"/>
      <c r="B148" s="38"/>
      <c r="C148" s="39"/>
      <c r="D148" s="249" t="s">
        <v>136</v>
      </c>
      <c r="E148" s="39"/>
      <c r="F148" s="250" t="s">
        <v>834</v>
      </c>
      <c r="G148" s="39"/>
      <c r="H148" s="39"/>
      <c r="I148" s="143"/>
      <c r="J148" s="39"/>
      <c r="K148" s="39"/>
      <c r="L148" s="43"/>
      <c r="M148" s="251"/>
      <c r="N148" s="25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83</v>
      </c>
    </row>
    <row r="149" s="14" customFormat="1">
      <c r="A149" s="14"/>
      <c r="B149" s="264"/>
      <c r="C149" s="265"/>
      <c r="D149" s="249" t="s">
        <v>138</v>
      </c>
      <c r="E149" s="266" t="s">
        <v>1</v>
      </c>
      <c r="F149" s="267" t="s">
        <v>835</v>
      </c>
      <c r="G149" s="265"/>
      <c r="H149" s="268">
        <v>69.659000000000006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138</v>
      </c>
      <c r="AU149" s="274" t="s">
        <v>83</v>
      </c>
      <c r="AV149" s="14" t="s">
        <v>83</v>
      </c>
      <c r="AW149" s="14" t="s">
        <v>30</v>
      </c>
      <c r="AX149" s="14" t="s">
        <v>73</v>
      </c>
      <c r="AY149" s="274" t="s">
        <v>128</v>
      </c>
    </row>
    <row r="150" s="14" customFormat="1">
      <c r="A150" s="14"/>
      <c r="B150" s="264"/>
      <c r="C150" s="265"/>
      <c r="D150" s="249" t="s">
        <v>138</v>
      </c>
      <c r="E150" s="266" t="s">
        <v>1</v>
      </c>
      <c r="F150" s="267" t="s">
        <v>836</v>
      </c>
      <c r="G150" s="265"/>
      <c r="H150" s="268">
        <v>2.496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138</v>
      </c>
      <c r="AU150" s="274" t="s">
        <v>83</v>
      </c>
      <c r="AV150" s="14" t="s">
        <v>83</v>
      </c>
      <c r="AW150" s="14" t="s">
        <v>30</v>
      </c>
      <c r="AX150" s="14" t="s">
        <v>73</v>
      </c>
      <c r="AY150" s="274" t="s">
        <v>128</v>
      </c>
    </row>
    <row r="151" s="13" customFormat="1">
      <c r="A151" s="13"/>
      <c r="B151" s="253"/>
      <c r="C151" s="254"/>
      <c r="D151" s="249" t="s">
        <v>138</v>
      </c>
      <c r="E151" s="255" t="s">
        <v>1</v>
      </c>
      <c r="F151" s="256" t="s">
        <v>139</v>
      </c>
      <c r="G151" s="254"/>
      <c r="H151" s="257">
        <v>72.155000000000001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3" t="s">
        <v>138</v>
      </c>
      <c r="AU151" s="263" t="s">
        <v>83</v>
      </c>
      <c r="AV151" s="13" t="s">
        <v>134</v>
      </c>
      <c r="AW151" s="13" t="s">
        <v>30</v>
      </c>
      <c r="AX151" s="13" t="s">
        <v>81</v>
      </c>
      <c r="AY151" s="263" t="s">
        <v>128</v>
      </c>
    </row>
    <row r="152" s="2" customFormat="1" ht="21.75" customHeight="1">
      <c r="A152" s="37"/>
      <c r="B152" s="38"/>
      <c r="C152" s="235" t="s">
        <v>182</v>
      </c>
      <c r="D152" s="235" t="s">
        <v>130</v>
      </c>
      <c r="E152" s="236" t="s">
        <v>201</v>
      </c>
      <c r="F152" s="237" t="s">
        <v>202</v>
      </c>
      <c r="G152" s="238" t="s">
        <v>178</v>
      </c>
      <c r="H152" s="239">
        <v>20.199999999999999</v>
      </c>
      <c r="I152" s="240"/>
      <c r="J152" s="241">
        <f>ROUND(I152*H152,2)</f>
        <v>0</v>
      </c>
      <c r="K152" s="242"/>
      <c r="L152" s="43"/>
      <c r="M152" s="243" t="s">
        <v>1</v>
      </c>
      <c r="N152" s="244" t="s">
        <v>38</v>
      </c>
      <c r="O152" s="90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7" t="s">
        <v>134</v>
      </c>
      <c r="AT152" s="247" t="s">
        <v>130</v>
      </c>
      <c r="AU152" s="247" t="s">
        <v>83</v>
      </c>
      <c r="AY152" s="16" t="s">
        <v>128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6" t="s">
        <v>81</v>
      </c>
      <c r="BK152" s="248">
        <f>ROUND(I152*H152,2)</f>
        <v>0</v>
      </c>
      <c r="BL152" s="16" t="s">
        <v>134</v>
      </c>
      <c r="BM152" s="247" t="s">
        <v>837</v>
      </c>
    </row>
    <row r="153" s="2" customFormat="1">
      <c r="A153" s="37"/>
      <c r="B153" s="38"/>
      <c r="C153" s="39"/>
      <c r="D153" s="249" t="s">
        <v>136</v>
      </c>
      <c r="E153" s="39"/>
      <c r="F153" s="250" t="s">
        <v>204</v>
      </c>
      <c r="G153" s="39"/>
      <c r="H153" s="39"/>
      <c r="I153" s="143"/>
      <c r="J153" s="39"/>
      <c r="K153" s="39"/>
      <c r="L153" s="43"/>
      <c r="M153" s="251"/>
      <c r="N153" s="25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83</v>
      </c>
    </row>
    <row r="154" s="14" customFormat="1">
      <c r="A154" s="14"/>
      <c r="B154" s="264"/>
      <c r="C154" s="265"/>
      <c r="D154" s="249" t="s">
        <v>138</v>
      </c>
      <c r="E154" s="266" t="s">
        <v>1</v>
      </c>
      <c r="F154" s="267" t="s">
        <v>838</v>
      </c>
      <c r="G154" s="265"/>
      <c r="H154" s="268">
        <v>11.199999999999999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4" t="s">
        <v>138</v>
      </c>
      <c r="AU154" s="274" t="s">
        <v>83</v>
      </c>
      <c r="AV154" s="14" t="s">
        <v>83</v>
      </c>
      <c r="AW154" s="14" t="s">
        <v>30</v>
      </c>
      <c r="AX154" s="14" t="s">
        <v>73</v>
      </c>
      <c r="AY154" s="274" t="s">
        <v>128</v>
      </c>
    </row>
    <row r="155" s="14" customFormat="1">
      <c r="A155" s="14"/>
      <c r="B155" s="264"/>
      <c r="C155" s="265"/>
      <c r="D155" s="249" t="s">
        <v>138</v>
      </c>
      <c r="E155" s="266" t="s">
        <v>1</v>
      </c>
      <c r="F155" s="267" t="s">
        <v>180</v>
      </c>
      <c r="G155" s="265"/>
      <c r="H155" s="268">
        <v>9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4" t="s">
        <v>138</v>
      </c>
      <c r="AU155" s="274" t="s">
        <v>83</v>
      </c>
      <c r="AV155" s="14" t="s">
        <v>83</v>
      </c>
      <c r="AW155" s="14" t="s">
        <v>30</v>
      </c>
      <c r="AX155" s="14" t="s">
        <v>73</v>
      </c>
      <c r="AY155" s="274" t="s">
        <v>128</v>
      </c>
    </row>
    <row r="156" s="13" customFormat="1">
      <c r="A156" s="13"/>
      <c r="B156" s="253"/>
      <c r="C156" s="254"/>
      <c r="D156" s="249" t="s">
        <v>138</v>
      </c>
      <c r="E156" s="255" t="s">
        <v>1</v>
      </c>
      <c r="F156" s="256" t="s">
        <v>139</v>
      </c>
      <c r="G156" s="254"/>
      <c r="H156" s="257">
        <v>20.199999999999999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3" t="s">
        <v>138</v>
      </c>
      <c r="AU156" s="263" t="s">
        <v>83</v>
      </c>
      <c r="AV156" s="13" t="s">
        <v>134</v>
      </c>
      <c r="AW156" s="13" t="s">
        <v>30</v>
      </c>
      <c r="AX156" s="13" t="s">
        <v>81</v>
      </c>
      <c r="AY156" s="263" t="s">
        <v>128</v>
      </c>
    </row>
    <row r="157" s="2" customFormat="1" ht="21.75" customHeight="1">
      <c r="A157" s="37"/>
      <c r="B157" s="38"/>
      <c r="C157" s="235" t="s">
        <v>187</v>
      </c>
      <c r="D157" s="235" t="s">
        <v>130</v>
      </c>
      <c r="E157" s="236" t="s">
        <v>208</v>
      </c>
      <c r="F157" s="237" t="s">
        <v>209</v>
      </c>
      <c r="G157" s="238" t="s">
        <v>178</v>
      </c>
      <c r="H157" s="239">
        <v>86.655000000000001</v>
      </c>
      <c r="I157" s="240"/>
      <c r="J157" s="241">
        <f>ROUND(I157*H157,2)</f>
        <v>0</v>
      </c>
      <c r="K157" s="242"/>
      <c r="L157" s="43"/>
      <c r="M157" s="243" t="s">
        <v>1</v>
      </c>
      <c r="N157" s="244" t="s">
        <v>38</v>
      </c>
      <c r="O157" s="90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7" t="s">
        <v>134</v>
      </c>
      <c r="AT157" s="247" t="s">
        <v>130</v>
      </c>
      <c r="AU157" s="247" t="s">
        <v>83</v>
      </c>
      <c r="AY157" s="16" t="s">
        <v>128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6" t="s">
        <v>81</v>
      </c>
      <c r="BK157" s="248">
        <f>ROUND(I157*H157,2)</f>
        <v>0</v>
      </c>
      <c r="BL157" s="16" t="s">
        <v>134</v>
      </c>
      <c r="BM157" s="247" t="s">
        <v>839</v>
      </c>
    </row>
    <row r="158" s="2" customFormat="1">
      <c r="A158" s="37"/>
      <c r="B158" s="38"/>
      <c r="C158" s="39"/>
      <c r="D158" s="249" t="s">
        <v>136</v>
      </c>
      <c r="E158" s="39"/>
      <c r="F158" s="250" t="s">
        <v>211</v>
      </c>
      <c r="G158" s="39"/>
      <c r="H158" s="39"/>
      <c r="I158" s="143"/>
      <c r="J158" s="39"/>
      <c r="K158" s="39"/>
      <c r="L158" s="43"/>
      <c r="M158" s="251"/>
      <c r="N158" s="25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83</v>
      </c>
    </row>
    <row r="159" s="14" customFormat="1">
      <c r="A159" s="14"/>
      <c r="B159" s="264"/>
      <c r="C159" s="265"/>
      <c r="D159" s="249" t="s">
        <v>138</v>
      </c>
      <c r="E159" s="266" t="s">
        <v>1</v>
      </c>
      <c r="F159" s="267" t="s">
        <v>840</v>
      </c>
      <c r="G159" s="265"/>
      <c r="H159" s="268">
        <v>92.355000000000004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4" t="s">
        <v>138</v>
      </c>
      <c r="AU159" s="274" t="s">
        <v>83</v>
      </c>
      <c r="AV159" s="14" t="s">
        <v>83</v>
      </c>
      <c r="AW159" s="14" t="s">
        <v>30</v>
      </c>
      <c r="AX159" s="14" t="s">
        <v>73</v>
      </c>
      <c r="AY159" s="274" t="s">
        <v>128</v>
      </c>
    </row>
    <row r="160" s="14" customFormat="1">
      <c r="A160" s="14"/>
      <c r="B160" s="264"/>
      <c r="C160" s="265"/>
      <c r="D160" s="249" t="s">
        <v>138</v>
      </c>
      <c r="E160" s="266" t="s">
        <v>1</v>
      </c>
      <c r="F160" s="267" t="s">
        <v>841</v>
      </c>
      <c r="G160" s="265"/>
      <c r="H160" s="268">
        <v>-5.7000000000000002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138</v>
      </c>
      <c r="AU160" s="274" t="s">
        <v>83</v>
      </c>
      <c r="AV160" s="14" t="s">
        <v>83</v>
      </c>
      <c r="AW160" s="14" t="s">
        <v>30</v>
      </c>
      <c r="AX160" s="14" t="s">
        <v>73</v>
      </c>
      <c r="AY160" s="274" t="s">
        <v>128</v>
      </c>
    </row>
    <row r="161" s="13" customFormat="1">
      <c r="A161" s="13"/>
      <c r="B161" s="253"/>
      <c r="C161" s="254"/>
      <c r="D161" s="249" t="s">
        <v>138</v>
      </c>
      <c r="E161" s="255" t="s">
        <v>1</v>
      </c>
      <c r="F161" s="256" t="s">
        <v>139</v>
      </c>
      <c r="G161" s="254"/>
      <c r="H161" s="257">
        <v>86.655000000000001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3" t="s">
        <v>138</v>
      </c>
      <c r="AU161" s="263" t="s">
        <v>83</v>
      </c>
      <c r="AV161" s="13" t="s">
        <v>134</v>
      </c>
      <c r="AW161" s="13" t="s">
        <v>30</v>
      </c>
      <c r="AX161" s="13" t="s">
        <v>81</v>
      </c>
      <c r="AY161" s="263" t="s">
        <v>128</v>
      </c>
    </row>
    <row r="162" s="2" customFormat="1" ht="16.5" customHeight="1">
      <c r="A162" s="37"/>
      <c r="B162" s="38"/>
      <c r="C162" s="235" t="s">
        <v>193</v>
      </c>
      <c r="D162" s="235" t="s">
        <v>130</v>
      </c>
      <c r="E162" s="236" t="s">
        <v>215</v>
      </c>
      <c r="F162" s="237" t="s">
        <v>216</v>
      </c>
      <c r="G162" s="238" t="s">
        <v>178</v>
      </c>
      <c r="H162" s="239">
        <v>86.655000000000001</v>
      </c>
      <c r="I162" s="240"/>
      <c r="J162" s="241">
        <f>ROUND(I162*H162,2)</f>
        <v>0</v>
      </c>
      <c r="K162" s="242"/>
      <c r="L162" s="43"/>
      <c r="M162" s="243" t="s">
        <v>1</v>
      </c>
      <c r="N162" s="244" t="s">
        <v>38</v>
      </c>
      <c r="O162" s="90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7" t="s">
        <v>134</v>
      </c>
      <c r="AT162" s="247" t="s">
        <v>130</v>
      </c>
      <c r="AU162" s="247" t="s">
        <v>83</v>
      </c>
      <c r="AY162" s="16" t="s">
        <v>128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6" t="s">
        <v>81</v>
      </c>
      <c r="BK162" s="248">
        <f>ROUND(I162*H162,2)</f>
        <v>0</v>
      </c>
      <c r="BL162" s="16" t="s">
        <v>134</v>
      </c>
      <c r="BM162" s="247" t="s">
        <v>842</v>
      </c>
    </row>
    <row r="163" s="2" customFormat="1">
      <c r="A163" s="37"/>
      <c r="B163" s="38"/>
      <c r="C163" s="39"/>
      <c r="D163" s="249" t="s">
        <v>136</v>
      </c>
      <c r="E163" s="39"/>
      <c r="F163" s="250" t="s">
        <v>216</v>
      </c>
      <c r="G163" s="39"/>
      <c r="H163" s="39"/>
      <c r="I163" s="143"/>
      <c r="J163" s="39"/>
      <c r="K163" s="39"/>
      <c r="L163" s="43"/>
      <c r="M163" s="251"/>
      <c r="N163" s="252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83</v>
      </c>
    </row>
    <row r="164" s="2" customFormat="1" ht="21.75" customHeight="1">
      <c r="A164" s="37"/>
      <c r="B164" s="38"/>
      <c r="C164" s="235" t="s">
        <v>200</v>
      </c>
      <c r="D164" s="235" t="s">
        <v>130</v>
      </c>
      <c r="E164" s="236" t="s">
        <v>218</v>
      </c>
      <c r="F164" s="237" t="s">
        <v>219</v>
      </c>
      <c r="G164" s="238" t="s">
        <v>220</v>
      </c>
      <c r="H164" s="239">
        <v>155.97900000000001</v>
      </c>
      <c r="I164" s="240"/>
      <c r="J164" s="241">
        <f>ROUND(I164*H164,2)</f>
        <v>0</v>
      </c>
      <c r="K164" s="242"/>
      <c r="L164" s="43"/>
      <c r="M164" s="243" t="s">
        <v>1</v>
      </c>
      <c r="N164" s="244" t="s">
        <v>38</v>
      </c>
      <c r="O164" s="90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47" t="s">
        <v>134</v>
      </c>
      <c r="AT164" s="247" t="s">
        <v>130</v>
      </c>
      <c r="AU164" s="247" t="s">
        <v>83</v>
      </c>
      <c r="AY164" s="16" t="s">
        <v>128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6" t="s">
        <v>81</v>
      </c>
      <c r="BK164" s="248">
        <f>ROUND(I164*H164,2)</f>
        <v>0</v>
      </c>
      <c r="BL164" s="16" t="s">
        <v>134</v>
      </c>
      <c r="BM164" s="247" t="s">
        <v>843</v>
      </c>
    </row>
    <row r="165" s="2" customFormat="1">
      <c r="A165" s="37"/>
      <c r="B165" s="38"/>
      <c r="C165" s="39"/>
      <c r="D165" s="249" t="s">
        <v>136</v>
      </c>
      <c r="E165" s="39"/>
      <c r="F165" s="250" t="s">
        <v>222</v>
      </c>
      <c r="G165" s="39"/>
      <c r="H165" s="39"/>
      <c r="I165" s="143"/>
      <c r="J165" s="39"/>
      <c r="K165" s="39"/>
      <c r="L165" s="43"/>
      <c r="M165" s="251"/>
      <c r="N165" s="252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136</v>
      </c>
      <c r="AU165" s="16" t="s">
        <v>83</v>
      </c>
    </row>
    <row r="166" s="14" customFormat="1">
      <c r="A166" s="14"/>
      <c r="B166" s="264"/>
      <c r="C166" s="265"/>
      <c r="D166" s="249" t="s">
        <v>138</v>
      </c>
      <c r="E166" s="266" t="s">
        <v>1</v>
      </c>
      <c r="F166" s="267" t="s">
        <v>844</v>
      </c>
      <c r="G166" s="265"/>
      <c r="H166" s="268">
        <v>155.97900000000001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4" t="s">
        <v>138</v>
      </c>
      <c r="AU166" s="274" t="s">
        <v>83</v>
      </c>
      <c r="AV166" s="14" t="s">
        <v>83</v>
      </c>
      <c r="AW166" s="14" t="s">
        <v>30</v>
      </c>
      <c r="AX166" s="14" t="s">
        <v>73</v>
      </c>
      <c r="AY166" s="274" t="s">
        <v>128</v>
      </c>
    </row>
    <row r="167" s="13" customFormat="1">
      <c r="A167" s="13"/>
      <c r="B167" s="253"/>
      <c r="C167" s="254"/>
      <c r="D167" s="249" t="s">
        <v>138</v>
      </c>
      <c r="E167" s="255" t="s">
        <v>1</v>
      </c>
      <c r="F167" s="256" t="s">
        <v>139</v>
      </c>
      <c r="G167" s="254"/>
      <c r="H167" s="257">
        <v>155.97900000000001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3" t="s">
        <v>138</v>
      </c>
      <c r="AU167" s="263" t="s">
        <v>83</v>
      </c>
      <c r="AV167" s="13" t="s">
        <v>134</v>
      </c>
      <c r="AW167" s="13" t="s">
        <v>30</v>
      </c>
      <c r="AX167" s="13" t="s">
        <v>81</v>
      </c>
      <c r="AY167" s="263" t="s">
        <v>128</v>
      </c>
    </row>
    <row r="168" s="2" customFormat="1" ht="21.75" customHeight="1">
      <c r="A168" s="37"/>
      <c r="B168" s="38"/>
      <c r="C168" s="235" t="s">
        <v>207</v>
      </c>
      <c r="D168" s="235" t="s">
        <v>130</v>
      </c>
      <c r="E168" s="236" t="s">
        <v>225</v>
      </c>
      <c r="F168" s="237" t="s">
        <v>226</v>
      </c>
      <c r="G168" s="238" t="s">
        <v>178</v>
      </c>
      <c r="H168" s="239">
        <v>5.7000000000000002</v>
      </c>
      <c r="I168" s="240"/>
      <c r="J168" s="241">
        <f>ROUND(I168*H168,2)</f>
        <v>0</v>
      </c>
      <c r="K168" s="242"/>
      <c r="L168" s="43"/>
      <c r="M168" s="243" t="s">
        <v>1</v>
      </c>
      <c r="N168" s="244" t="s">
        <v>38</v>
      </c>
      <c r="O168" s="90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7" t="s">
        <v>134</v>
      </c>
      <c r="AT168" s="247" t="s">
        <v>130</v>
      </c>
      <c r="AU168" s="247" t="s">
        <v>83</v>
      </c>
      <c r="AY168" s="16" t="s">
        <v>128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6" t="s">
        <v>81</v>
      </c>
      <c r="BK168" s="248">
        <f>ROUND(I168*H168,2)</f>
        <v>0</v>
      </c>
      <c r="BL168" s="16" t="s">
        <v>134</v>
      </c>
      <c r="BM168" s="247" t="s">
        <v>845</v>
      </c>
    </row>
    <row r="169" s="2" customFormat="1">
      <c r="A169" s="37"/>
      <c r="B169" s="38"/>
      <c r="C169" s="39"/>
      <c r="D169" s="249" t="s">
        <v>136</v>
      </c>
      <c r="E169" s="39"/>
      <c r="F169" s="250" t="s">
        <v>228</v>
      </c>
      <c r="G169" s="39"/>
      <c r="H169" s="39"/>
      <c r="I169" s="143"/>
      <c r="J169" s="39"/>
      <c r="K169" s="39"/>
      <c r="L169" s="43"/>
      <c r="M169" s="251"/>
      <c r="N169" s="252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136</v>
      </c>
      <c r="AU169" s="16" t="s">
        <v>83</v>
      </c>
    </row>
    <row r="170" s="14" customFormat="1">
      <c r="A170" s="14"/>
      <c r="B170" s="264"/>
      <c r="C170" s="265"/>
      <c r="D170" s="249" t="s">
        <v>138</v>
      </c>
      <c r="E170" s="266" t="s">
        <v>1</v>
      </c>
      <c r="F170" s="267" t="s">
        <v>180</v>
      </c>
      <c r="G170" s="265"/>
      <c r="H170" s="268">
        <v>9</v>
      </c>
      <c r="I170" s="269"/>
      <c r="J170" s="265"/>
      <c r="K170" s="265"/>
      <c r="L170" s="270"/>
      <c r="M170" s="271"/>
      <c r="N170" s="272"/>
      <c r="O170" s="272"/>
      <c r="P170" s="272"/>
      <c r="Q170" s="272"/>
      <c r="R170" s="272"/>
      <c r="S170" s="272"/>
      <c r="T170" s="27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4" t="s">
        <v>138</v>
      </c>
      <c r="AU170" s="274" t="s">
        <v>83</v>
      </c>
      <c r="AV170" s="14" t="s">
        <v>83</v>
      </c>
      <c r="AW170" s="14" t="s">
        <v>30</v>
      </c>
      <c r="AX170" s="14" t="s">
        <v>73</v>
      </c>
      <c r="AY170" s="274" t="s">
        <v>128</v>
      </c>
    </row>
    <row r="171" s="14" customFormat="1">
      <c r="A171" s="14"/>
      <c r="B171" s="264"/>
      <c r="C171" s="265"/>
      <c r="D171" s="249" t="s">
        <v>138</v>
      </c>
      <c r="E171" s="266" t="s">
        <v>1</v>
      </c>
      <c r="F171" s="267" t="s">
        <v>846</v>
      </c>
      <c r="G171" s="265"/>
      <c r="H171" s="268">
        <v>-3.2999999999999998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138</v>
      </c>
      <c r="AU171" s="274" t="s">
        <v>83</v>
      </c>
      <c r="AV171" s="14" t="s">
        <v>83</v>
      </c>
      <c r="AW171" s="14" t="s">
        <v>30</v>
      </c>
      <c r="AX171" s="14" t="s">
        <v>73</v>
      </c>
      <c r="AY171" s="274" t="s">
        <v>128</v>
      </c>
    </row>
    <row r="172" s="13" customFormat="1">
      <c r="A172" s="13"/>
      <c r="B172" s="253"/>
      <c r="C172" s="254"/>
      <c r="D172" s="249" t="s">
        <v>138</v>
      </c>
      <c r="E172" s="255" t="s">
        <v>1</v>
      </c>
      <c r="F172" s="256" t="s">
        <v>139</v>
      </c>
      <c r="G172" s="254"/>
      <c r="H172" s="257">
        <v>5.7000000000000002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138</v>
      </c>
      <c r="AU172" s="263" t="s">
        <v>83</v>
      </c>
      <c r="AV172" s="13" t="s">
        <v>134</v>
      </c>
      <c r="AW172" s="13" t="s">
        <v>30</v>
      </c>
      <c r="AX172" s="13" t="s">
        <v>81</v>
      </c>
      <c r="AY172" s="263" t="s">
        <v>128</v>
      </c>
    </row>
    <row r="173" s="2" customFormat="1" ht="21.75" customHeight="1">
      <c r="A173" s="37"/>
      <c r="B173" s="38"/>
      <c r="C173" s="235" t="s">
        <v>214</v>
      </c>
      <c r="D173" s="235" t="s">
        <v>130</v>
      </c>
      <c r="E173" s="236" t="s">
        <v>237</v>
      </c>
      <c r="F173" s="237" t="s">
        <v>238</v>
      </c>
      <c r="G173" s="238" t="s">
        <v>178</v>
      </c>
      <c r="H173" s="239">
        <v>2.7000000000000002</v>
      </c>
      <c r="I173" s="240"/>
      <c r="J173" s="241">
        <f>ROUND(I173*H173,2)</f>
        <v>0</v>
      </c>
      <c r="K173" s="242"/>
      <c r="L173" s="43"/>
      <c r="M173" s="243" t="s">
        <v>1</v>
      </c>
      <c r="N173" s="244" t="s">
        <v>38</v>
      </c>
      <c r="O173" s="90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7" t="s">
        <v>134</v>
      </c>
      <c r="AT173" s="247" t="s">
        <v>130</v>
      </c>
      <c r="AU173" s="247" t="s">
        <v>83</v>
      </c>
      <c r="AY173" s="16" t="s">
        <v>128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6" t="s">
        <v>81</v>
      </c>
      <c r="BK173" s="248">
        <f>ROUND(I173*H173,2)</f>
        <v>0</v>
      </c>
      <c r="BL173" s="16" t="s">
        <v>134</v>
      </c>
      <c r="BM173" s="247" t="s">
        <v>847</v>
      </c>
    </row>
    <row r="174" s="2" customFormat="1">
      <c r="A174" s="37"/>
      <c r="B174" s="38"/>
      <c r="C174" s="39"/>
      <c r="D174" s="249" t="s">
        <v>136</v>
      </c>
      <c r="E174" s="39"/>
      <c r="F174" s="250" t="s">
        <v>240</v>
      </c>
      <c r="G174" s="39"/>
      <c r="H174" s="39"/>
      <c r="I174" s="143"/>
      <c r="J174" s="39"/>
      <c r="K174" s="39"/>
      <c r="L174" s="43"/>
      <c r="M174" s="251"/>
      <c r="N174" s="25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83</v>
      </c>
    </row>
    <row r="175" s="14" customFormat="1">
      <c r="A175" s="14"/>
      <c r="B175" s="264"/>
      <c r="C175" s="265"/>
      <c r="D175" s="249" t="s">
        <v>138</v>
      </c>
      <c r="E175" s="266" t="s">
        <v>1</v>
      </c>
      <c r="F175" s="267" t="s">
        <v>848</v>
      </c>
      <c r="G175" s="265"/>
      <c r="H175" s="268">
        <v>2.7000000000000002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138</v>
      </c>
      <c r="AU175" s="274" t="s">
        <v>83</v>
      </c>
      <c r="AV175" s="14" t="s">
        <v>83</v>
      </c>
      <c r="AW175" s="14" t="s">
        <v>30</v>
      </c>
      <c r="AX175" s="14" t="s">
        <v>73</v>
      </c>
      <c r="AY175" s="274" t="s">
        <v>128</v>
      </c>
    </row>
    <row r="176" s="13" customFormat="1">
      <c r="A176" s="13"/>
      <c r="B176" s="253"/>
      <c r="C176" s="254"/>
      <c r="D176" s="249" t="s">
        <v>138</v>
      </c>
      <c r="E176" s="255" t="s">
        <v>1</v>
      </c>
      <c r="F176" s="256" t="s">
        <v>139</v>
      </c>
      <c r="G176" s="254"/>
      <c r="H176" s="257">
        <v>2.7000000000000002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3" t="s">
        <v>138</v>
      </c>
      <c r="AU176" s="263" t="s">
        <v>83</v>
      </c>
      <c r="AV176" s="13" t="s">
        <v>134</v>
      </c>
      <c r="AW176" s="13" t="s">
        <v>30</v>
      </c>
      <c r="AX176" s="13" t="s">
        <v>81</v>
      </c>
      <c r="AY176" s="263" t="s">
        <v>128</v>
      </c>
    </row>
    <row r="177" s="2" customFormat="1" ht="16.5" customHeight="1">
      <c r="A177" s="37"/>
      <c r="B177" s="38"/>
      <c r="C177" s="275" t="s">
        <v>8</v>
      </c>
      <c r="D177" s="275" t="s">
        <v>243</v>
      </c>
      <c r="E177" s="276" t="s">
        <v>244</v>
      </c>
      <c r="F177" s="277" t="s">
        <v>245</v>
      </c>
      <c r="G177" s="278" t="s">
        <v>220</v>
      </c>
      <c r="H177" s="279">
        <v>5.1299999999999999</v>
      </c>
      <c r="I177" s="280"/>
      <c r="J177" s="281">
        <f>ROUND(I177*H177,2)</f>
        <v>0</v>
      </c>
      <c r="K177" s="282"/>
      <c r="L177" s="283"/>
      <c r="M177" s="284" t="s">
        <v>1</v>
      </c>
      <c r="N177" s="285" t="s">
        <v>38</v>
      </c>
      <c r="O177" s="90"/>
      <c r="P177" s="245">
        <f>O177*H177</f>
        <v>0</v>
      </c>
      <c r="Q177" s="245">
        <v>1</v>
      </c>
      <c r="R177" s="245">
        <f>Q177*H177</f>
        <v>5.1299999999999999</v>
      </c>
      <c r="S177" s="245">
        <v>0</v>
      </c>
      <c r="T177" s="24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7" t="s">
        <v>175</v>
      </c>
      <c r="AT177" s="247" t="s">
        <v>243</v>
      </c>
      <c r="AU177" s="247" t="s">
        <v>83</v>
      </c>
      <c r="AY177" s="16" t="s">
        <v>128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6" t="s">
        <v>81</v>
      </c>
      <c r="BK177" s="248">
        <f>ROUND(I177*H177,2)</f>
        <v>0</v>
      </c>
      <c r="BL177" s="16" t="s">
        <v>134</v>
      </c>
      <c r="BM177" s="247" t="s">
        <v>849</v>
      </c>
    </row>
    <row r="178" s="2" customFormat="1">
      <c r="A178" s="37"/>
      <c r="B178" s="38"/>
      <c r="C178" s="39"/>
      <c r="D178" s="249" t="s">
        <v>136</v>
      </c>
      <c r="E178" s="39"/>
      <c r="F178" s="250" t="s">
        <v>247</v>
      </c>
      <c r="G178" s="39"/>
      <c r="H178" s="39"/>
      <c r="I178" s="143"/>
      <c r="J178" s="39"/>
      <c r="K178" s="39"/>
      <c r="L178" s="43"/>
      <c r="M178" s="251"/>
      <c r="N178" s="25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83</v>
      </c>
    </row>
    <row r="179" s="14" customFormat="1">
      <c r="A179" s="14"/>
      <c r="B179" s="264"/>
      <c r="C179" s="265"/>
      <c r="D179" s="249" t="s">
        <v>138</v>
      </c>
      <c r="E179" s="266" t="s">
        <v>1</v>
      </c>
      <c r="F179" s="267" t="s">
        <v>248</v>
      </c>
      <c r="G179" s="265"/>
      <c r="H179" s="268">
        <v>5.1299999999999999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4" t="s">
        <v>138</v>
      </c>
      <c r="AU179" s="274" t="s">
        <v>83</v>
      </c>
      <c r="AV179" s="14" t="s">
        <v>83</v>
      </c>
      <c r="AW179" s="14" t="s">
        <v>30</v>
      </c>
      <c r="AX179" s="14" t="s">
        <v>73</v>
      </c>
      <c r="AY179" s="274" t="s">
        <v>128</v>
      </c>
    </row>
    <row r="180" s="13" customFormat="1">
      <c r="A180" s="13"/>
      <c r="B180" s="253"/>
      <c r="C180" s="254"/>
      <c r="D180" s="249" t="s">
        <v>138</v>
      </c>
      <c r="E180" s="255" t="s">
        <v>1</v>
      </c>
      <c r="F180" s="256" t="s">
        <v>139</v>
      </c>
      <c r="G180" s="254"/>
      <c r="H180" s="257">
        <v>5.1299999999999999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3" t="s">
        <v>138</v>
      </c>
      <c r="AU180" s="263" t="s">
        <v>83</v>
      </c>
      <c r="AV180" s="13" t="s">
        <v>134</v>
      </c>
      <c r="AW180" s="13" t="s">
        <v>30</v>
      </c>
      <c r="AX180" s="13" t="s">
        <v>81</v>
      </c>
      <c r="AY180" s="263" t="s">
        <v>128</v>
      </c>
    </row>
    <row r="181" s="2" customFormat="1" ht="21.75" customHeight="1">
      <c r="A181" s="37"/>
      <c r="B181" s="38"/>
      <c r="C181" s="235" t="s">
        <v>224</v>
      </c>
      <c r="D181" s="235" t="s">
        <v>130</v>
      </c>
      <c r="E181" s="236" t="s">
        <v>250</v>
      </c>
      <c r="F181" s="237" t="s">
        <v>709</v>
      </c>
      <c r="G181" s="238" t="s">
        <v>133</v>
      </c>
      <c r="H181" s="239">
        <v>50</v>
      </c>
      <c r="I181" s="240"/>
      <c r="J181" s="241">
        <f>ROUND(I181*H181,2)</f>
        <v>0</v>
      </c>
      <c r="K181" s="242"/>
      <c r="L181" s="43"/>
      <c r="M181" s="243" t="s">
        <v>1</v>
      </c>
      <c r="N181" s="244" t="s">
        <v>38</v>
      </c>
      <c r="O181" s="90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7" t="s">
        <v>134</v>
      </c>
      <c r="AT181" s="247" t="s">
        <v>130</v>
      </c>
      <c r="AU181" s="247" t="s">
        <v>83</v>
      </c>
      <c r="AY181" s="16" t="s">
        <v>128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6" t="s">
        <v>81</v>
      </c>
      <c r="BK181" s="248">
        <f>ROUND(I181*H181,2)</f>
        <v>0</v>
      </c>
      <c r="BL181" s="16" t="s">
        <v>134</v>
      </c>
      <c r="BM181" s="247" t="s">
        <v>850</v>
      </c>
    </row>
    <row r="182" s="2" customFormat="1">
      <c r="A182" s="37"/>
      <c r="B182" s="38"/>
      <c r="C182" s="39"/>
      <c r="D182" s="249" t="s">
        <v>136</v>
      </c>
      <c r="E182" s="39"/>
      <c r="F182" s="250" t="s">
        <v>253</v>
      </c>
      <c r="G182" s="39"/>
      <c r="H182" s="39"/>
      <c r="I182" s="143"/>
      <c r="J182" s="39"/>
      <c r="K182" s="39"/>
      <c r="L182" s="43"/>
      <c r="M182" s="251"/>
      <c r="N182" s="252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136</v>
      </c>
      <c r="AU182" s="16" t="s">
        <v>83</v>
      </c>
    </row>
    <row r="183" s="14" customFormat="1">
      <c r="A183" s="14"/>
      <c r="B183" s="264"/>
      <c r="C183" s="265"/>
      <c r="D183" s="249" t="s">
        <v>138</v>
      </c>
      <c r="E183" s="266" t="s">
        <v>1</v>
      </c>
      <c r="F183" s="267" t="s">
        <v>851</v>
      </c>
      <c r="G183" s="265"/>
      <c r="H183" s="268">
        <v>50</v>
      </c>
      <c r="I183" s="269"/>
      <c r="J183" s="265"/>
      <c r="K183" s="265"/>
      <c r="L183" s="270"/>
      <c r="M183" s="271"/>
      <c r="N183" s="272"/>
      <c r="O183" s="272"/>
      <c r="P183" s="272"/>
      <c r="Q183" s="272"/>
      <c r="R183" s="272"/>
      <c r="S183" s="272"/>
      <c r="T183" s="27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4" t="s">
        <v>138</v>
      </c>
      <c r="AU183" s="274" t="s">
        <v>83</v>
      </c>
      <c r="AV183" s="14" t="s">
        <v>83</v>
      </c>
      <c r="AW183" s="14" t="s">
        <v>30</v>
      </c>
      <c r="AX183" s="14" t="s">
        <v>73</v>
      </c>
      <c r="AY183" s="274" t="s">
        <v>128</v>
      </c>
    </row>
    <row r="184" s="2" customFormat="1" ht="21.75" customHeight="1">
      <c r="A184" s="37"/>
      <c r="B184" s="38"/>
      <c r="C184" s="235" t="s">
        <v>230</v>
      </c>
      <c r="D184" s="235" t="s">
        <v>130</v>
      </c>
      <c r="E184" s="236" t="s">
        <v>256</v>
      </c>
      <c r="F184" s="237" t="s">
        <v>257</v>
      </c>
      <c r="G184" s="238" t="s">
        <v>133</v>
      </c>
      <c r="H184" s="239">
        <v>50</v>
      </c>
      <c r="I184" s="240"/>
      <c r="J184" s="241">
        <f>ROUND(I184*H184,2)</f>
        <v>0</v>
      </c>
      <c r="K184" s="242"/>
      <c r="L184" s="43"/>
      <c r="M184" s="243" t="s">
        <v>1</v>
      </c>
      <c r="N184" s="244" t="s">
        <v>38</v>
      </c>
      <c r="O184" s="90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7" t="s">
        <v>134</v>
      </c>
      <c r="AT184" s="247" t="s">
        <v>130</v>
      </c>
      <c r="AU184" s="247" t="s">
        <v>83</v>
      </c>
      <c r="AY184" s="16" t="s">
        <v>128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6" t="s">
        <v>81</v>
      </c>
      <c r="BK184" s="248">
        <f>ROUND(I184*H184,2)</f>
        <v>0</v>
      </c>
      <c r="BL184" s="16" t="s">
        <v>134</v>
      </c>
      <c r="BM184" s="247" t="s">
        <v>852</v>
      </c>
    </row>
    <row r="185" s="2" customFormat="1">
      <c r="A185" s="37"/>
      <c r="B185" s="38"/>
      <c r="C185" s="39"/>
      <c r="D185" s="249" t="s">
        <v>136</v>
      </c>
      <c r="E185" s="39"/>
      <c r="F185" s="250" t="s">
        <v>259</v>
      </c>
      <c r="G185" s="39"/>
      <c r="H185" s="39"/>
      <c r="I185" s="143"/>
      <c r="J185" s="39"/>
      <c r="K185" s="39"/>
      <c r="L185" s="43"/>
      <c r="M185" s="251"/>
      <c r="N185" s="252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83</v>
      </c>
    </row>
    <row r="186" s="2" customFormat="1" ht="21.75" customHeight="1">
      <c r="A186" s="37"/>
      <c r="B186" s="38"/>
      <c r="C186" s="275" t="s">
        <v>236</v>
      </c>
      <c r="D186" s="275" t="s">
        <v>243</v>
      </c>
      <c r="E186" s="276" t="s">
        <v>261</v>
      </c>
      <c r="F186" s="277" t="s">
        <v>262</v>
      </c>
      <c r="G186" s="278" t="s">
        <v>263</v>
      </c>
      <c r="H186" s="279">
        <v>0.75</v>
      </c>
      <c r="I186" s="280"/>
      <c r="J186" s="281">
        <f>ROUND(I186*H186,2)</f>
        <v>0</v>
      </c>
      <c r="K186" s="282"/>
      <c r="L186" s="283"/>
      <c r="M186" s="284" t="s">
        <v>1</v>
      </c>
      <c r="N186" s="285" t="s">
        <v>38</v>
      </c>
      <c r="O186" s="90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175</v>
      </c>
      <c r="AT186" s="247" t="s">
        <v>243</v>
      </c>
      <c r="AU186" s="247" t="s">
        <v>83</v>
      </c>
      <c r="AY186" s="16" t="s">
        <v>128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81</v>
      </c>
      <c r="BK186" s="248">
        <f>ROUND(I186*H186,2)</f>
        <v>0</v>
      </c>
      <c r="BL186" s="16" t="s">
        <v>134</v>
      </c>
      <c r="BM186" s="247" t="s">
        <v>853</v>
      </c>
    </row>
    <row r="187" s="2" customFormat="1">
      <c r="A187" s="37"/>
      <c r="B187" s="38"/>
      <c r="C187" s="39"/>
      <c r="D187" s="249" t="s">
        <v>136</v>
      </c>
      <c r="E187" s="39"/>
      <c r="F187" s="250" t="s">
        <v>262</v>
      </c>
      <c r="G187" s="39"/>
      <c r="H187" s="39"/>
      <c r="I187" s="143"/>
      <c r="J187" s="39"/>
      <c r="K187" s="39"/>
      <c r="L187" s="43"/>
      <c r="M187" s="251"/>
      <c r="N187" s="25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83</v>
      </c>
    </row>
    <row r="188" s="14" customFormat="1">
      <c r="A188" s="14"/>
      <c r="B188" s="264"/>
      <c r="C188" s="265"/>
      <c r="D188" s="249" t="s">
        <v>138</v>
      </c>
      <c r="E188" s="266" t="s">
        <v>1</v>
      </c>
      <c r="F188" s="267" t="s">
        <v>854</v>
      </c>
      <c r="G188" s="265"/>
      <c r="H188" s="268">
        <v>0.75</v>
      </c>
      <c r="I188" s="269"/>
      <c r="J188" s="265"/>
      <c r="K188" s="265"/>
      <c r="L188" s="270"/>
      <c r="M188" s="271"/>
      <c r="N188" s="272"/>
      <c r="O188" s="272"/>
      <c r="P188" s="272"/>
      <c r="Q188" s="272"/>
      <c r="R188" s="272"/>
      <c r="S188" s="272"/>
      <c r="T188" s="27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4" t="s">
        <v>138</v>
      </c>
      <c r="AU188" s="274" t="s">
        <v>83</v>
      </c>
      <c r="AV188" s="14" t="s">
        <v>83</v>
      </c>
      <c r="AW188" s="14" t="s">
        <v>30</v>
      </c>
      <c r="AX188" s="14" t="s">
        <v>73</v>
      </c>
      <c r="AY188" s="274" t="s">
        <v>128</v>
      </c>
    </row>
    <row r="189" s="2" customFormat="1" ht="16.5" customHeight="1">
      <c r="A189" s="37"/>
      <c r="B189" s="38"/>
      <c r="C189" s="235" t="s">
        <v>242</v>
      </c>
      <c r="D189" s="235" t="s">
        <v>130</v>
      </c>
      <c r="E189" s="236" t="s">
        <v>231</v>
      </c>
      <c r="F189" s="237" t="s">
        <v>232</v>
      </c>
      <c r="G189" s="238" t="s">
        <v>133</v>
      </c>
      <c r="H189" s="239">
        <v>177.69999999999999</v>
      </c>
      <c r="I189" s="240"/>
      <c r="J189" s="241">
        <f>ROUND(I189*H189,2)</f>
        <v>0</v>
      </c>
      <c r="K189" s="242"/>
      <c r="L189" s="43"/>
      <c r="M189" s="243" t="s">
        <v>1</v>
      </c>
      <c r="N189" s="244" t="s">
        <v>38</v>
      </c>
      <c r="O189" s="90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7" t="s">
        <v>134</v>
      </c>
      <c r="AT189" s="247" t="s">
        <v>130</v>
      </c>
      <c r="AU189" s="247" t="s">
        <v>83</v>
      </c>
      <c r="AY189" s="16" t="s">
        <v>128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16" t="s">
        <v>81</v>
      </c>
      <c r="BK189" s="248">
        <f>ROUND(I189*H189,2)</f>
        <v>0</v>
      </c>
      <c r="BL189" s="16" t="s">
        <v>134</v>
      </c>
      <c r="BM189" s="247" t="s">
        <v>855</v>
      </c>
    </row>
    <row r="190" s="2" customFormat="1">
      <c r="A190" s="37"/>
      <c r="B190" s="38"/>
      <c r="C190" s="39"/>
      <c r="D190" s="249" t="s">
        <v>136</v>
      </c>
      <c r="E190" s="39"/>
      <c r="F190" s="250" t="s">
        <v>234</v>
      </c>
      <c r="G190" s="39"/>
      <c r="H190" s="39"/>
      <c r="I190" s="143"/>
      <c r="J190" s="39"/>
      <c r="K190" s="39"/>
      <c r="L190" s="43"/>
      <c r="M190" s="251"/>
      <c r="N190" s="252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136</v>
      </c>
      <c r="AU190" s="16" t="s">
        <v>83</v>
      </c>
    </row>
    <row r="191" s="14" customFormat="1">
      <c r="A191" s="14"/>
      <c r="B191" s="264"/>
      <c r="C191" s="265"/>
      <c r="D191" s="249" t="s">
        <v>138</v>
      </c>
      <c r="E191" s="266" t="s">
        <v>1</v>
      </c>
      <c r="F191" s="267" t="s">
        <v>856</v>
      </c>
      <c r="G191" s="265"/>
      <c r="H191" s="268">
        <v>169.90000000000001</v>
      </c>
      <c r="I191" s="269"/>
      <c r="J191" s="265"/>
      <c r="K191" s="265"/>
      <c r="L191" s="270"/>
      <c r="M191" s="271"/>
      <c r="N191" s="272"/>
      <c r="O191" s="272"/>
      <c r="P191" s="272"/>
      <c r="Q191" s="272"/>
      <c r="R191" s="272"/>
      <c r="S191" s="272"/>
      <c r="T191" s="27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4" t="s">
        <v>138</v>
      </c>
      <c r="AU191" s="274" t="s">
        <v>83</v>
      </c>
      <c r="AV191" s="14" t="s">
        <v>83</v>
      </c>
      <c r="AW191" s="14" t="s">
        <v>30</v>
      </c>
      <c r="AX191" s="14" t="s">
        <v>73</v>
      </c>
      <c r="AY191" s="274" t="s">
        <v>128</v>
      </c>
    </row>
    <row r="192" s="14" customFormat="1">
      <c r="A192" s="14"/>
      <c r="B192" s="264"/>
      <c r="C192" s="265"/>
      <c r="D192" s="249" t="s">
        <v>138</v>
      </c>
      <c r="E192" s="266" t="s">
        <v>1</v>
      </c>
      <c r="F192" s="267" t="s">
        <v>857</v>
      </c>
      <c r="G192" s="265"/>
      <c r="H192" s="268">
        <v>7.7999999999999998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138</v>
      </c>
      <c r="AU192" s="274" t="s">
        <v>83</v>
      </c>
      <c r="AV192" s="14" t="s">
        <v>83</v>
      </c>
      <c r="AW192" s="14" t="s">
        <v>30</v>
      </c>
      <c r="AX192" s="14" t="s">
        <v>73</v>
      </c>
      <c r="AY192" s="274" t="s">
        <v>128</v>
      </c>
    </row>
    <row r="193" s="13" customFormat="1">
      <c r="A193" s="13"/>
      <c r="B193" s="253"/>
      <c r="C193" s="254"/>
      <c r="D193" s="249" t="s">
        <v>138</v>
      </c>
      <c r="E193" s="255" t="s">
        <v>1</v>
      </c>
      <c r="F193" s="256" t="s">
        <v>139</v>
      </c>
      <c r="G193" s="254"/>
      <c r="H193" s="257">
        <v>177.70000000000002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3" t="s">
        <v>138</v>
      </c>
      <c r="AU193" s="263" t="s">
        <v>83</v>
      </c>
      <c r="AV193" s="13" t="s">
        <v>134</v>
      </c>
      <c r="AW193" s="13" t="s">
        <v>30</v>
      </c>
      <c r="AX193" s="13" t="s">
        <v>81</v>
      </c>
      <c r="AY193" s="263" t="s">
        <v>128</v>
      </c>
    </row>
    <row r="194" s="2" customFormat="1" ht="16.5" customHeight="1">
      <c r="A194" s="37"/>
      <c r="B194" s="38"/>
      <c r="C194" s="235" t="s">
        <v>249</v>
      </c>
      <c r="D194" s="235" t="s">
        <v>130</v>
      </c>
      <c r="E194" s="236" t="s">
        <v>266</v>
      </c>
      <c r="F194" s="237" t="s">
        <v>267</v>
      </c>
      <c r="G194" s="238" t="s">
        <v>178</v>
      </c>
      <c r="H194" s="239">
        <v>1</v>
      </c>
      <c r="I194" s="240"/>
      <c r="J194" s="241">
        <f>ROUND(I194*H194,2)</f>
        <v>0</v>
      </c>
      <c r="K194" s="242"/>
      <c r="L194" s="43"/>
      <c r="M194" s="243" t="s">
        <v>1</v>
      </c>
      <c r="N194" s="244" t="s">
        <v>38</v>
      </c>
      <c r="O194" s="90"/>
      <c r="P194" s="245">
        <f>O194*H194</f>
        <v>0</v>
      </c>
      <c r="Q194" s="245">
        <v>0</v>
      </c>
      <c r="R194" s="245">
        <f>Q194*H194</f>
        <v>0</v>
      </c>
      <c r="S194" s="245">
        <v>0</v>
      </c>
      <c r="T194" s="24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7" t="s">
        <v>134</v>
      </c>
      <c r="AT194" s="247" t="s">
        <v>130</v>
      </c>
      <c r="AU194" s="247" t="s">
        <v>83</v>
      </c>
      <c r="AY194" s="16" t="s">
        <v>128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6" t="s">
        <v>81</v>
      </c>
      <c r="BK194" s="248">
        <f>ROUND(I194*H194,2)</f>
        <v>0</v>
      </c>
      <c r="BL194" s="16" t="s">
        <v>134</v>
      </c>
      <c r="BM194" s="247" t="s">
        <v>858</v>
      </c>
    </row>
    <row r="195" s="2" customFormat="1">
      <c r="A195" s="37"/>
      <c r="B195" s="38"/>
      <c r="C195" s="39"/>
      <c r="D195" s="249" t="s">
        <v>136</v>
      </c>
      <c r="E195" s="39"/>
      <c r="F195" s="250" t="s">
        <v>269</v>
      </c>
      <c r="G195" s="39"/>
      <c r="H195" s="39"/>
      <c r="I195" s="143"/>
      <c r="J195" s="39"/>
      <c r="K195" s="39"/>
      <c r="L195" s="43"/>
      <c r="M195" s="251"/>
      <c r="N195" s="252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136</v>
      </c>
      <c r="AU195" s="16" t="s">
        <v>83</v>
      </c>
    </row>
    <row r="196" s="2" customFormat="1" ht="16.5" customHeight="1">
      <c r="A196" s="37"/>
      <c r="B196" s="38"/>
      <c r="C196" s="235" t="s">
        <v>7</v>
      </c>
      <c r="D196" s="235" t="s">
        <v>130</v>
      </c>
      <c r="E196" s="236" t="s">
        <v>271</v>
      </c>
      <c r="F196" s="237" t="s">
        <v>272</v>
      </c>
      <c r="G196" s="238" t="s">
        <v>178</v>
      </c>
      <c r="H196" s="239">
        <v>1</v>
      </c>
      <c r="I196" s="240"/>
      <c r="J196" s="241">
        <f>ROUND(I196*H196,2)</f>
        <v>0</v>
      </c>
      <c r="K196" s="242"/>
      <c r="L196" s="43"/>
      <c r="M196" s="243" t="s">
        <v>1</v>
      </c>
      <c r="N196" s="244" t="s">
        <v>38</v>
      </c>
      <c r="O196" s="90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7" t="s">
        <v>134</v>
      </c>
      <c r="AT196" s="247" t="s">
        <v>130</v>
      </c>
      <c r="AU196" s="247" t="s">
        <v>83</v>
      </c>
      <c r="AY196" s="16" t="s">
        <v>128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6" t="s">
        <v>81</v>
      </c>
      <c r="BK196" s="248">
        <f>ROUND(I196*H196,2)</f>
        <v>0</v>
      </c>
      <c r="BL196" s="16" t="s">
        <v>134</v>
      </c>
      <c r="BM196" s="247" t="s">
        <v>859</v>
      </c>
    </row>
    <row r="197" s="2" customFormat="1">
      <c r="A197" s="37"/>
      <c r="B197" s="38"/>
      <c r="C197" s="39"/>
      <c r="D197" s="249" t="s">
        <v>136</v>
      </c>
      <c r="E197" s="39"/>
      <c r="F197" s="250" t="s">
        <v>274</v>
      </c>
      <c r="G197" s="39"/>
      <c r="H197" s="39"/>
      <c r="I197" s="143"/>
      <c r="J197" s="39"/>
      <c r="K197" s="39"/>
      <c r="L197" s="43"/>
      <c r="M197" s="251"/>
      <c r="N197" s="252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136</v>
      </c>
      <c r="AU197" s="16" t="s">
        <v>83</v>
      </c>
    </row>
    <row r="198" s="2" customFormat="1" ht="21.75" customHeight="1">
      <c r="A198" s="37"/>
      <c r="B198" s="38"/>
      <c r="C198" s="235" t="s">
        <v>260</v>
      </c>
      <c r="D198" s="235" t="s">
        <v>130</v>
      </c>
      <c r="E198" s="236" t="s">
        <v>276</v>
      </c>
      <c r="F198" s="237" t="s">
        <v>277</v>
      </c>
      <c r="G198" s="238" t="s">
        <v>133</v>
      </c>
      <c r="H198" s="239">
        <v>50</v>
      </c>
      <c r="I198" s="240"/>
      <c r="J198" s="241">
        <f>ROUND(I198*H198,2)</f>
        <v>0</v>
      </c>
      <c r="K198" s="242"/>
      <c r="L198" s="43"/>
      <c r="M198" s="243" t="s">
        <v>1</v>
      </c>
      <c r="N198" s="244" t="s">
        <v>38</v>
      </c>
      <c r="O198" s="90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7" t="s">
        <v>134</v>
      </c>
      <c r="AT198" s="247" t="s">
        <v>130</v>
      </c>
      <c r="AU198" s="247" t="s">
        <v>83</v>
      </c>
      <c r="AY198" s="16" t="s">
        <v>128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6" t="s">
        <v>81</v>
      </c>
      <c r="BK198" s="248">
        <f>ROUND(I198*H198,2)</f>
        <v>0</v>
      </c>
      <c r="BL198" s="16" t="s">
        <v>134</v>
      </c>
      <c r="BM198" s="247" t="s">
        <v>860</v>
      </c>
    </row>
    <row r="199" s="2" customFormat="1">
      <c r="A199" s="37"/>
      <c r="B199" s="38"/>
      <c r="C199" s="39"/>
      <c r="D199" s="249" t="s">
        <v>136</v>
      </c>
      <c r="E199" s="39"/>
      <c r="F199" s="250" t="s">
        <v>279</v>
      </c>
      <c r="G199" s="39"/>
      <c r="H199" s="39"/>
      <c r="I199" s="143"/>
      <c r="J199" s="39"/>
      <c r="K199" s="39"/>
      <c r="L199" s="43"/>
      <c r="M199" s="251"/>
      <c r="N199" s="252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83</v>
      </c>
    </row>
    <row r="200" s="2" customFormat="1" ht="21.75" customHeight="1">
      <c r="A200" s="37"/>
      <c r="B200" s="38"/>
      <c r="C200" s="235" t="s">
        <v>265</v>
      </c>
      <c r="D200" s="235" t="s">
        <v>130</v>
      </c>
      <c r="E200" s="236" t="s">
        <v>281</v>
      </c>
      <c r="F200" s="237" t="s">
        <v>282</v>
      </c>
      <c r="G200" s="238" t="s">
        <v>159</v>
      </c>
      <c r="H200" s="239">
        <v>70</v>
      </c>
      <c r="I200" s="240"/>
      <c r="J200" s="241">
        <f>ROUND(I200*H200,2)</f>
        <v>0</v>
      </c>
      <c r="K200" s="242"/>
      <c r="L200" s="43"/>
      <c r="M200" s="243" t="s">
        <v>1</v>
      </c>
      <c r="N200" s="244" t="s">
        <v>38</v>
      </c>
      <c r="O200" s="90"/>
      <c r="P200" s="245">
        <f>O200*H200</f>
        <v>0</v>
      </c>
      <c r="Q200" s="245">
        <v>0.23058000000000001</v>
      </c>
      <c r="R200" s="245">
        <f>Q200*H200</f>
        <v>16.140599999999999</v>
      </c>
      <c r="S200" s="245">
        <v>0</v>
      </c>
      <c r="T200" s="24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47" t="s">
        <v>134</v>
      </c>
      <c r="AT200" s="247" t="s">
        <v>130</v>
      </c>
      <c r="AU200" s="247" t="s">
        <v>83</v>
      </c>
      <c r="AY200" s="16" t="s">
        <v>128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6" t="s">
        <v>81</v>
      </c>
      <c r="BK200" s="248">
        <f>ROUND(I200*H200,2)</f>
        <v>0</v>
      </c>
      <c r="BL200" s="16" t="s">
        <v>134</v>
      </c>
      <c r="BM200" s="247" t="s">
        <v>861</v>
      </c>
    </row>
    <row r="201" s="2" customFormat="1">
      <c r="A201" s="37"/>
      <c r="B201" s="38"/>
      <c r="C201" s="39"/>
      <c r="D201" s="249" t="s">
        <v>136</v>
      </c>
      <c r="E201" s="39"/>
      <c r="F201" s="250" t="s">
        <v>282</v>
      </c>
      <c r="G201" s="39"/>
      <c r="H201" s="39"/>
      <c r="I201" s="143"/>
      <c r="J201" s="39"/>
      <c r="K201" s="39"/>
      <c r="L201" s="43"/>
      <c r="M201" s="251"/>
      <c r="N201" s="252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83</v>
      </c>
    </row>
    <row r="202" s="12" customFormat="1" ht="22.8" customHeight="1">
      <c r="A202" s="12"/>
      <c r="B202" s="219"/>
      <c r="C202" s="220"/>
      <c r="D202" s="221" t="s">
        <v>72</v>
      </c>
      <c r="E202" s="233" t="s">
        <v>83</v>
      </c>
      <c r="F202" s="233" t="s">
        <v>862</v>
      </c>
      <c r="G202" s="220"/>
      <c r="H202" s="220"/>
      <c r="I202" s="223"/>
      <c r="J202" s="234">
        <f>BK202</f>
        <v>0</v>
      </c>
      <c r="K202" s="220"/>
      <c r="L202" s="225"/>
      <c r="M202" s="226"/>
      <c r="N202" s="227"/>
      <c r="O202" s="227"/>
      <c r="P202" s="228">
        <f>SUM(P203:P205)</f>
        <v>0</v>
      </c>
      <c r="Q202" s="227"/>
      <c r="R202" s="228">
        <f>SUM(R203:R205)</f>
        <v>0</v>
      </c>
      <c r="S202" s="227"/>
      <c r="T202" s="229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0" t="s">
        <v>81</v>
      </c>
      <c r="AT202" s="231" t="s">
        <v>72</v>
      </c>
      <c r="AU202" s="231" t="s">
        <v>81</v>
      </c>
      <c r="AY202" s="230" t="s">
        <v>128</v>
      </c>
      <c r="BK202" s="232">
        <f>SUM(BK203:BK205)</f>
        <v>0</v>
      </c>
    </row>
    <row r="203" s="2" customFormat="1" ht="21.75" customHeight="1">
      <c r="A203" s="37"/>
      <c r="B203" s="38"/>
      <c r="C203" s="235" t="s">
        <v>270</v>
      </c>
      <c r="D203" s="235" t="s">
        <v>130</v>
      </c>
      <c r="E203" s="236" t="s">
        <v>863</v>
      </c>
      <c r="F203" s="237" t="s">
        <v>864</v>
      </c>
      <c r="G203" s="238" t="s">
        <v>178</v>
      </c>
      <c r="H203" s="239">
        <v>0</v>
      </c>
      <c r="I203" s="240"/>
      <c r="J203" s="241">
        <f>ROUND(I203*H203,2)</f>
        <v>0</v>
      </c>
      <c r="K203" s="242"/>
      <c r="L203" s="43"/>
      <c r="M203" s="243" t="s">
        <v>1</v>
      </c>
      <c r="N203" s="244" t="s">
        <v>38</v>
      </c>
      <c r="O203" s="90"/>
      <c r="P203" s="245">
        <f>O203*H203</f>
        <v>0</v>
      </c>
      <c r="Q203" s="245">
        <v>2.45329</v>
      </c>
      <c r="R203" s="245">
        <f>Q203*H203</f>
        <v>0</v>
      </c>
      <c r="S203" s="245">
        <v>0</v>
      </c>
      <c r="T203" s="24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7" t="s">
        <v>134</v>
      </c>
      <c r="AT203" s="247" t="s">
        <v>130</v>
      </c>
      <c r="AU203" s="247" t="s">
        <v>83</v>
      </c>
      <c r="AY203" s="16" t="s">
        <v>128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6" t="s">
        <v>81</v>
      </c>
      <c r="BK203" s="248">
        <f>ROUND(I203*H203,2)</f>
        <v>0</v>
      </c>
      <c r="BL203" s="16" t="s">
        <v>134</v>
      </c>
      <c r="BM203" s="247" t="s">
        <v>865</v>
      </c>
    </row>
    <row r="204" s="2" customFormat="1">
      <c r="A204" s="37"/>
      <c r="B204" s="38"/>
      <c r="C204" s="39"/>
      <c r="D204" s="249" t="s">
        <v>136</v>
      </c>
      <c r="E204" s="39"/>
      <c r="F204" s="250" t="s">
        <v>866</v>
      </c>
      <c r="G204" s="39"/>
      <c r="H204" s="39"/>
      <c r="I204" s="143"/>
      <c r="J204" s="39"/>
      <c r="K204" s="39"/>
      <c r="L204" s="43"/>
      <c r="M204" s="251"/>
      <c r="N204" s="252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83</v>
      </c>
    </row>
    <row r="205" s="13" customFormat="1">
      <c r="A205" s="13"/>
      <c r="B205" s="253"/>
      <c r="C205" s="254"/>
      <c r="D205" s="249" t="s">
        <v>138</v>
      </c>
      <c r="E205" s="255" t="s">
        <v>1</v>
      </c>
      <c r="F205" s="256" t="s">
        <v>139</v>
      </c>
      <c r="G205" s="254"/>
      <c r="H205" s="257">
        <v>0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3" t="s">
        <v>138</v>
      </c>
      <c r="AU205" s="263" t="s">
        <v>83</v>
      </c>
      <c r="AV205" s="13" t="s">
        <v>134</v>
      </c>
      <c r="AW205" s="13" t="s">
        <v>30</v>
      </c>
      <c r="AX205" s="13" t="s">
        <v>81</v>
      </c>
      <c r="AY205" s="263" t="s">
        <v>128</v>
      </c>
    </row>
    <row r="206" s="12" customFormat="1" ht="22.8" customHeight="1">
      <c r="A206" s="12"/>
      <c r="B206" s="219"/>
      <c r="C206" s="220"/>
      <c r="D206" s="221" t="s">
        <v>72</v>
      </c>
      <c r="E206" s="233" t="s">
        <v>146</v>
      </c>
      <c r="F206" s="233" t="s">
        <v>867</v>
      </c>
      <c r="G206" s="220"/>
      <c r="H206" s="220"/>
      <c r="I206" s="223"/>
      <c r="J206" s="234">
        <f>BK206</f>
        <v>0</v>
      </c>
      <c r="K206" s="220"/>
      <c r="L206" s="225"/>
      <c r="M206" s="226"/>
      <c r="N206" s="227"/>
      <c r="O206" s="227"/>
      <c r="P206" s="228">
        <f>SUM(P207:P213)</f>
        <v>0</v>
      </c>
      <c r="Q206" s="227"/>
      <c r="R206" s="228">
        <f>SUM(R207:R213)</f>
        <v>0</v>
      </c>
      <c r="S206" s="227"/>
      <c r="T206" s="229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0" t="s">
        <v>81</v>
      </c>
      <c r="AT206" s="231" t="s">
        <v>72</v>
      </c>
      <c r="AU206" s="231" t="s">
        <v>81</v>
      </c>
      <c r="AY206" s="230" t="s">
        <v>128</v>
      </c>
      <c r="BK206" s="232">
        <f>SUM(BK207:BK213)</f>
        <v>0</v>
      </c>
    </row>
    <row r="207" s="2" customFormat="1" ht="21.75" customHeight="1">
      <c r="A207" s="37"/>
      <c r="B207" s="38"/>
      <c r="C207" s="235" t="s">
        <v>275</v>
      </c>
      <c r="D207" s="235" t="s">
        <v>130</v>
      </c>
      <c r="E207" s="236" t="s">
        <v>868</v>
      </c>
      <c r="F207" s="237" t="s">
        <v>869</v>
      </c>
      <c r="G207" s="238" t="s">
        <v>133</v>
      </c>
      <c r="H207" s="239">
        <v>0</v>
      </c>
      <c r="I207" s="240"/>
      <c r="J207" s="241">
        <f>ROUND(I207*H207,2)</f>
        <v>0</v>
      </c>
      <c r="K207" s="242"/>
      <c r="L207" s="43"/>
      <c r="M207" s="243" t="s">
        <v>1</v>
      </c>
      <c r="N207" s="244" t="s">
        <v>38</v>
      </c>
      <c r="O207" s="90"/>
      <c r="P207" s="245">
        <f>O207*H207</f>
        <v>0</v>
      </c>
      <c r="Q207" s="245">
        <v>0.42831999999999998</v>
      </c>
      <c r="R207" s="245">
        <f>Q207*H207</f>
        <v>0</v>
      </c>
      <c r="S207" s="245">
        <v>0</v>
      </c>
      <c r="T207" s="24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47" t="s">
        <v>134</v>
      </c>
      <c r="AT207" s="247" t="s">
        <v>130</v>
      </c>
      <c r="AU207" s="247" t="s">
        <v>83</v>
      </c>
      <c r="AY207" s="16" t="s">
        <v>128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6" t="s">
        <v>81</v>
      </c>
      <c r="BK207" s="248">
        <f>ROUND(I207*H207,2)</f>
        <v>0</v>
      </c>
      <c r="BL207" s="16" t="s">
        <v>134</v>
      </c>
      <c r="BM207" s="247" t="s">
        <v>870</v>
      </c>
    </row>
    <row r="208" s="2" customFormat="1">
      <c r="A208" s="37"/>
      <c r="B208" s="38"/>
      <c r="C208" s="39"/>
      <c r="D208" s="249" t="s">
        <v>136</v>
      </c>
      <c r="E208" s="39"/>
      <c r="F208" s="250" t="s">
        <v>871</v>
      </c>
      <c r="G208" s="39"/>
      <c r="H208" s="39"/>
      <c r="I208" s="143"/>
      <c r="J208" s="39"/>
      <c r="K208" s="39"/>
      <c r="L208" s="43"/>
      <c r="M208" s="251"/>
      <c r="N208" s="252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136</v>
      </c>
      <c r="AU208" s="16" t="s">
        <v>83</v>
      </c>
    </row>
    <row r="209" s="13" customFormat="1">
      <c r="A209" s="13"/>
      <c r="B209" s="253"/>
      <c r="C209" s="254"/>
      <c r="D209" s="249" t="s">
        <v>138</v>
      </c>
      <c r="E209" s="255" t="s">
        <v>1</v>
      </c>
      <c r="F209" s="256" t="s">
        <v>139</v>
      </c>
      <c r="G209" s="254"/>
      <c r="H209" s="257">
        <v>0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3" t="s">
        <v>138</v>
      </c>
      <c r="AU209" s="263" t="s">
        <v>83</v>
      </c>
      <c r="AV209" s="13" t="s">
        <v>134</v>
      </c>
      <c r="AW209" s="13" t="s">
        <v>30</v>
      </c>
      <c r="AX209" s="13" t="s">
        <v>81</v>
      </c>
      <c r="AY209" s="263" t="s">
        <v>128</v>
      </c>
    </row>
    <row r="210" s="2" customFormat="1" ht="16.5" customHeight="1">
      <c r="A210" s="37"/>
      <c r="B210" s="38"/>
      <c r="C210" s="235" t="s">
        <v>280</v>
      </c>
      <c r="D210" s="235" t="s">
        <v>130</v>
      </c>
      <c r="E210" s="236" t="s">
        <v>872</v>
      </c>
      <c r="F210" s="237" t="s">
        <v>873</v>
      </c>
      <c r="G210" s="238" t="s">
        <v>220</v>
      </c>
      <c r="H210" s="239">
        <v>0</v>
      </c>
      <c r="I210" s="240"/>
      <c r="J210" s="241">
        <f>ROUND(I210*H210,2)</f>
        <v>0</v>
      </c>
      <c r="K210" s="242"/>
      <c r="L210" s="43"/>
      <c r="M210" s="243" t="s">
        <v>1</v>
      </c>
      <c r="N210" s="244" t="s">
        <v>38</v>
      </c>
      <c r="O210" s="90"/>
      <c r="P210" s="245">
        <f>O210*H210</f>
        <v>0</v>
      </c>
      <c r="Q210" s="245">
        <v>1.04881</v>
      </c>
      <c r="R210" s="245">
        <f>Q210*H210</f>
        <v>0</v>
      </c>
      <c r="S210" s="245">
        <v>0</v>
      </c>
      <c r="T210" s="24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7" t="s">
        <v>134</v>
      </c>
      <c r="AT210" s="247" t="s">
        <v>130</v>
      </c>
      <c r="AU210" s="247" t="s">
        <v>83</v>
      </c>
      <c r="AY210" s="16" t="s">
        <v>128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6" t="s">
        <v>81</v>
      </c>
      <c r="BK210" s="248">
        <f>ROUND(I210*H210,2)</f>
        <v>0</v>
      </c>
      <c r="BL210" s="16" t="s">
        <v>134</v>
      </c>
      <c r="BM210" s="247" t="s">
        <v>874</v>
      </c>
    </row>
    <row r="211" s="2" customFormat="1">
      <c r="A211" s="37"/>
      <c r="B211" s="38"/>
      <c r="C211" s="39"/>
      <c r="D211" s="249" t="s">
        <v>136</v>
      </c>
      <c r="E211" s="39"/>
      <c r="F211" s="250" t="s">
        <v>875</v>
      </c>
      <c r="G211" s="39"/>
      <c r="H211" s="39"/>
      <c r="I211" s="143"/>
      <c r="J211" s="39"/>
      <c r="K211" s="39"/>
      <c r="L211" s="43"/>
      <c r="M211" s="251"/>
      <c r="N211" s="252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136</v>
      </c>
      <c r="AU211" s="16" t="s">
        <v>83</v>
      </c>
    </row>
    <row r="212" s="2" customFormat="1" ht="16.5" customHeight="1">
      <c r="A212" s="37"/>
      <c r="B212" s="38"/>
      <c r="C212" s="235" t="s">
        <v>287</v>
      </c>
      <c r="D212" s="235" t="s">
        <v>130</v>
      </c>
      <c r="E212" s="236" t="s">
        <v>876</v>
      </c>
      <c r="F212" s="237" t="s">
        <v>877</v>
      </c>
      <c r="G212" s="238" t="s">
        <v>159</v>
      </c>
      <c r="H212" s="239">
        <v>0</v>
      </c>
      <c r="I212" s="240"/>
      <c r="J212" s="241">
        <f>ROUND(I212*H212,2)</f>
        <v>0</v>
      </c>
      <c r="K212" s="242"/>
      <c r="L212" s="43"/>
      <c r="M212" s="243" t="s">
        <v>1</v>
      </c>
      <c r="N212" s="244" t="s">
        <v>38</v>
      </c>
      <c r="O212" s="90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7" t="s">
        <v>134</v>
      </c>
      <c r="AT212" s="247" t="s">
        <v>130</v>
      </c>
      <c r="AU212" s="247" t="s">
        <v>83</v>
      </c>
      <c r="AY212" s="16" t="s">
        <v>128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6" t="s">
        <v>81</v>
      </c>
      <c r="BK212" s="248">
        <f>ROUND(I212*H212,2)</f>
        <v>0</v>
      </c>
      <c r="BL212" s="16" t="s">
        <v>134</v>
      </c>
      <c r="BM212" s="247" t="s">
        <v>878</v>
      </c>
    </row>
    <row r="213" s="2" customFormat="1">
      <c r="A213" s="37"/>
      <c r="B213" s="38"/>
      <c r="C213" s="39"/>
      <c r="D213" s="249" t="s">
        <v>136</v>
      </c>
      <c r="E213" s="39"/>
      <c r="F213" s="250" t="s">
        <v>877</v>
      </c>
      <c r="G213" s="39"/>
      <c r="H213" s="39"/>
      <c r="I213" s="143"/>
      <c r="J213" s="39"/>
      <c r="K213" s="39"/>
      <c r="L213" s="43"/>
      <c r="M213" s="251"/>
      <c r="N213" s="252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136</v>
      </c>
      <c r="AU213" s="16" t="s">
        <v>83</v>
      </c>
    </row>
    <row r="214" s="12" customFormat="1" ht="22.8" customHeight="1">
      <c r="A214" s="12"/>
      <c r="B214" s="219"/>
      <c r="C214" s="220"/>
      <c r="D214" s="221" t="s">
        <v>72</v>
      </c>
      <c r="E214" s="233" t="s">
        <v>134</v>
      </c>
      <c r="F214" s="233" t="s">
        <v>286</v>
      </c>
      <c r="G214" s="220"/>
      <c r="H214" s="220"/>
      <c r="I214" s="223"/>
      <c r="J214" s="234">
        <f>BK214</f>
        <v>0</v>
      </c>
      <c r="K214" s="220"/>
      <c r="L214" s="225"/>
      <c r="M214" s="226"/>
      <c r="N214" s="227"/>
      <c r="O214" s="227"/>
      <c r="P214" s="228">
        <f>SUM(P215:P217)</f>
        <v>0</v>
      </c>
      <c r="Q214" s="227"/>
      <c r="R214" s="228">
        <f>SUM(R215:R217)</f>
        <v>1.0220400000000001</v>
      </c>
      <c r="S214" s="227"/>
      <c r="T214" s="229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30" t="s">
        <v>81</v>
      </c>
      <c r="AT214" s="231" t="s">
        <v>72</v>
      </c>
      <c r="AU214" s="231" t="s">
        <v>81</v>
      </c>
      <c r="AY214" s="230" t="s">
        <v>128</v>
      </c>
      <c r="BK214" s="232">
        <f>SUM(BK215:BK217)</f>
        <v>0</v>
      </c>
    </row>
    <row r="215" s="2" customFormat="1" ht="21.75" customHeight="1">
      <c r="A215" s="37"/>
      <c r="B215" s="38"/>
      <c r="C215" s="235" t="s">
        <v>293</v>
      </c>
      <c r="D215" s="235" t="s">
        <v>130</v>
      </c>
      <c r="E215" s="236" t="s">
        <v>288</v>
      </c>
      <c r="F215" s="237" t="s">
        <v>289</v>
      </c>
      <c r="G215" s="238" t="s">
        <v>178</v>
      </c>
      <c r="H215" s="239">
        <v>0.59999999999999998</v>
      </c>
      <c r="I215" s="240"/>
      <c r="J215" s="241">
        <f>ROUND(I215*H215,2)</f>
        <v>0</v>
      </c>
      <c r="K215" s="242"/>
      <c r="L215" s="43"/>
      <c r="M215" s="243" t="s">
        <v>1</v>
      </c>
      <c r="N215" s="244" t="s">
        <v>38</v>
      </c>
      <c r="O215" s="90"/>
      <c r="P215" s="245">
        <f>O215*H215</f>
        <v>0</v>
      </c>
      <c r="Q215" s="245">
        <v>1.7034</v>
      </c>
      <c r="R215" s="245">
        <f>Q215*H215</f>
        <v>1.0220400000000001</v>
      </c>
      <c r="S215" s="245">
        <v>0</v>
      </c>
      <c r="T215" s="24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7" t="s">
        <v>134</v>
      </c>
      <c r="AT215" s="247" t="s">
        <v>130</v>
      </c>
      <c r="AU215" s="247" t="s">
        <v>83</v>
      </c>
      <c r="AY215" s="16" t="s">
        <v>128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6" t="s">
        <v>81</v>
      </c>
      <c r="BK215" s="248">
        <f>ROUND(I215*H215,2)</f>
        <v>0</v>
      </c>
      <c r="BL215" s="16" t="s">
        <v>134</v>
      </c>
      <c r="BM215" s="247" t="s">
        <v>879</v>
      </c>
    </row>
    <row r="216" s="2" customFormat="1">
      <c r="A216" s="37"/>
      <c r="B216" s="38"/>
      <c r="C216" s="39"/>
      <c r="D216" s="249" t="s">
        <v>136</v>
      </c>
      <c r="E216" s="39"/>
      <c r="F216" s="250" t="s">
        <v>289</v>
      </c>
      <c r="G216" s="39"/>
      <c r="H216" s="39"/>
      <c r="I216" s="143"/>
      <c r="J216" s="39"/>
      <c r="K216" s="39"/>
      <c r="L216" s="43"/>
      <c r="M216" s="251"/>
      <c r="N216" s="25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136</v>
      </c>
      <c r="AU216" s="16" t="s">
        <v>83</v>
      </c>
    </row>
    <row r="217" s="14" customFormat="1">
      <c r="A217" s="14"/>
      <c r="B217" s="264"/>
      <c r="C217" s="265"/>
      <c r="D217" s="249" t="s">
        <v>138</v>
      </c>
      <c r="E217" s="266" t="s">
        <v>1</v>
      </c>
      <c r="F217" s="267" t="s">
        <v>291</v>
      </c>
      <c r="G217" s="265"/>
      <c r="H217" s="268">
        <v>0.59999999999999998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4" t="s">
        <v>138</v>
      </c>
      <c r="AU217" s="274" t="s">
        <v>83</v>
      </c>
      <c r="AV217" s="14" t="s">
        <v>83</v>
      </c>
      <c r="AW217" s="14" t="s">
        <v>30</v>
      </c>
      <c r="AX217" s="14" t="s">
        <v>73</v>
      </c>
      <c r="AY217" s="274" t="s">
        <v>128</v>
      </c>
    </row>
    <row r="218" s="12" customFormat="1" ht="22.8" customHeight="1">
      <c r="A218" s="12"/>
      <c r="B218" s="219"/>
      <c r="C218" s="220"/>
      <c r="D218" s="221" t="s">
        <v>72</v>
      </c>
      <c r="E218" s="233" t="s">
        <v>156</v>
      </c>
      <c r="F218" s="233" t="s">
        <v>292</v>
      </c>
      <c r="G218" s="220"/>
      <c r="H218" s="220"/>
      <c r="I218" s="223"/>
      <c r="J218" s="234">
        <f>BK218</f>
        <v>0</v>
      </c>
      <c r="K218" s="220"/>
      <c r="L218" s="225"/>
      <c r="M218" s="226"/>
      <c r="N218" s="227"/>
      <c r="O218" s="227"/>
      <c r="P218" s="228">
        <f>SUM(P219:P257)</f>
        <v>0</v>
      </c>
      <c r="Q218" s="227"/>
      <c r="R218" s="228">
        <f>SUM(R219:R257)</f>
        <v>53.855211000000004</v>
      </c>
      <c r="S218" s="227"/>
      <c r="T218" s="229">
        <f>SUM(T219:T257)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0" t="s">
        <v>81</v>
      </c>
      <c r="AT218" s="231" t="s">
        <v>72</v>
      </c>
      <c r="AU218" s="231" t="s">
        <v>81</v>
      </c>
      <c r="AY218" s="230" t="s">
        <v>128</v>
      </c>
      <c r="BK218" s="232">
        <f>SUM(BK219:BK257)</f>
        <v>0</v>
      </c>
    </row>
    <row r="219" s="2" customFormat="1" ht="16.5" customHeight="1">
      <c r="A219" s="37"/>
      <c r="B219" s="38"/>
      <c r="C219" s="235" t="s">
        <v>299</v>
      </c>
      <c r="D219" s="235" t="s">
        <v>130</v>
      </c>
      <c r="E219" s="236" t="s">
        <v>294</v>
      </c>
      <c r="F219" s="237" t="s">
        <v>295</v>
      </c>
      <c r="G219" s="238" t="s">
        <v>133</v>
      </c>
      <c r="H219" s="239">
        <v>169.90000000000001</v>
      </c>
      <c r="I219" s="240"/>
      <c r="J219" s="241">
        <f>ROUND(I219*H219,2)</f>
        <v>0</v>
      </c>
      <c r="K219" s="242"/>
      <c r="L219" s="43"/>
      <c r="M219" s="243" t="s">
        <v>1</v>
      </c>
      <c r="N219" s="244" t="s">
        <v>38</v>
      </c>
      <c r="O219" s="90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7" t="s">
        <v>134</v>
      </c>
      <c r="AT219" s="247" t="s">
        <v>130</v>
      </c>
      <c r="AU219" s="247" t="s">
        <v>83</v>
      </c>
      <c r="AY219" s="16" t="s">
        <v>128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6" t="s">
        <v>81</v>
      </c>
      <c r="BK219" s="248">
        <f>ROUND(I219*H219,2)</f>
        <v>0</v>
      </c>
      <c r="BL219" s="16" t="s">
        <v>134</v>
      </c>
      <c r="BM219" s="247" t="s">
        <v>880</v>
      </c>
    </row>
    <row r="220" s="2" customFormat="1">
      <c r="A220" s="37"/>
      <c r="B220" s="38"/>
      <c r="C220" s="39"/>
      <c r="D220" s="249" t="s">
        <v>136</v>
      </c>
      <c r="E220" s="39"/>
      <c r="F220" s="250" t="s">
        <v>297</v>
      </c>
      <c r="G220" s="39"/>
      <c r="H220" s="39"/>
      <c r="I220" s="143"/>
      <c r="J220" s="39"/>
      <c r="K220" s="39"/>
      <c r="L220" s="43"/>
      <c r="M220" s="251"/>
      <c r="N220" s="25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83</v>
      </c>
    </row>
    <row r="221" s="14" customFormat="1">
      <c r="A221" s="14"/>
      <c r="B221" s="264"/>
      <c r="C221" s="265"/>
      <c r="D221" s="249" t="s">
        <v>138</v>
      </c>
      <c r="E221" s="266" t="s">
        <v>1</v>
      </c>
      <c r="F221" s="267" t="s">
        <v>881</v>
      </c>
      <c r="G221" s="265"/>
      <c r="H221" s="268">
        <v>169.90000000000001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4" t="s">
        <v>138</v>
      </c>
      <c r="AU221" s="274" t="s">
        <v>83</v>
      </c>
      <c r="AV221" s="14" t="s">
        <v>83</v>
      </c>
      <c r="AW221" s="14" t="s">
        <v>30</v>
      </c>
      <c r="AX221" s="14" t="s">
        <v>73</v>
      </c>
      <c r="AY221" s="274" t="s">
        <v>128</v>
      </c>
    </row>
    <row r="222" s="2" customFormat="1" ht="16.5" customHeight="1">
      <c r="A222" s="37"/>
      <c r="B222" s="38"/>
      <c r="C222" s="235" t="s">
        <v>303</v>
      </c>
      <c r="D222" s="235" t="s">
        <v>130</v>
      </c>
      <c r="E222" s="236" t="s">
        <v>300</v>
      </c>
      <c r="F222" s="237" t="s">
        <v>301</v>
      </c>
      <c r="G222" s="238" t="s">
        <v>133</v>
      </c>
      <c r="H222" s="239">
        <v>169.90000000000001</v>
      </c>
      <c r="I222" s="240"/>
      <c r="J222" s="241">
        <f>ROUND(I222*H222,2)</f>
        <v>0</v>
      </c>
      <c r="K222" s="242"/>
      <c r="L222" s="43"/>
      <c r="M222" s="243" t="s">
        <v>1</v>
      </c>
      <c r="N222" s="244" t="s">
        <v>38</v>
      </c>
      <c r="O222" s="90"/>
      <c r="P222" s="245">
        <f>O222*H222</f>
        <v>0</v>
      </c>
      <c r="Q222" s="245">
        <v>0.27994000000000002</v>
      </c>
      <c r="R222" s="245">
        <f>Q222*H222</f>
        <v>47.561806000000004</v>
      </c>
      <c r="S222" s="245">
        <v>0</v>
      </c>
      <c r="T222" s="24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7" t="s">
        <v>134</v>
      </c>
      <c r="AT222" s="247" t="s">
        <v>130</v>
      </c>
      <c r="AU222" s="247" t="s">
        <v>83</v>
      </c>
      <c r="AY222" s="16" t="s">
        <v>128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6" t="s">
        <v>81</v>
      </c>
      <c r="BK222" s="248">
        <f>ROUND(I222*H222,2)</f>
        <v>0</v>
      </c>
      <c r="BL222" s="16" t="s">
        <v>134</v>
      </c>
      <c r="BM222" s="247" t="s">
        <v>882</v>
      </c>
    </row>
    <row r="223" s="2" customFormat="1">
      <c r="A223" s="37"/>
      <c r="B223" s="38"/>
      <c r="C223" s="39"/>
      <c r="D223" s="249" t="s">
        <v>136</v>
      </c>
      <c r="E223" s="39"/>
      <c r="F223" s="250" t="s">
        <v>297</v>
      </c>
      <c r="G223" s="39"/>
      <c r="H223" s="39"/>
      <c r="I223" s="143"/>
      <c r="J223" s="39"/>
      <c r="K223" s="39"/>
      <c r="L223" s="43"/>
      <c r="M223" s="251"/>
      <c r="N223" s="252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136</v>
      </c>
      <c r="AU223" s="16" t="s">
        <v>83</v>
      </c>
    </row>
    <row r="224" s="14" customFormat="1">
      <c r="A224" s="14"/>
      <c r="B224" s="264"/>
      <c r="C224" s="265"/>
      <c r="D224" s="249" t="s">
        <v>138</v>
      </c>
      <c r="E224" s="266" t="s">
        <v>1</v>
      </c>
      <c r="F224" s="267" t="s">
        <v>881</v>
      </c>
      <c r="G224" s="265"/>
      <c r="H224" s="268">
        <v>169.90000000000001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4" t="s">
        <v>138</v>
      </c>
      <c r="AU224" s="274" t="s">
        <v>83</v>
      </c>
      <c r="AV224" s="14" t="s">
        <v>83</v>
      </c>
      <c r="AW224" s="14" t="s">
        <v>30</v>
      </c>
      <c r="AX224" s="14" t="s">
        <v>73</v>
      </c>
      <c r="AY224" s="274" t="s">
        <v>128</v>
      </c>
    </row>
    <row r="225" s="2" customFormat="1" ht="16.5" customHeight="1">
      <c r="A225" s="37"/>
      <c r="B225" s="38"/>
      <c r="C225" s="235" t="s">
        <v>309</v>
      </c>
      <c r="D225" s="235" t="s">
        <v>130</v>
      </c>
      <c r="E225" s="236" t="s">
        <v>883</v>
      </c>
      <c r="F225" s="237" t="s">
        <v>884</v>
      </c>
      <c r="G225" s="238" t="s">
        <v>133</v>
      </c>
      <c r="H225" s="239">
        <v>7.5999999999999996</v>
      </c>
      <c r="I225" s="240"/>
      <c r="J225" s="241">
        <f>ROUND(I225*H225,2)</f>
        <v>0</v>
      </c>
      <c r="K225" s="242"/>
      <c r="L225" s="43"/>
      <c r="M225" s="243" t="s">
        <v>1</v>
      </c>
      <c r="N225" s="244" t="s">
        <v>38</v>
      </c>
      <c r="O225" s="90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7" t="s">
        <v>134</v>
      </c>
      <c r="AT225" s="247" t="s">
        <v>130</v>
      </c>
      <c r="AU225" s="247" t="s">
        <v>83</v>
      </c>
      <c r="AY225" s="16" t="s">
        <v>128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6" t="s">
        <v>81</v>
      </c>
      <c r="BK225" s="248">
        <f>ROUND(I225*H225,2)</f>
        <v>0</v>
      </c>
      <c r="BL225" s="16" t="s">
        <v>134</v>
      </c>
      <c r="BM225" s="247" t="s">
        <v>885</v>
      </c>
    </row>
    <row r="226" s="2" customFormat="1">
      <c r="A226" s="37"/>
      <c r="B226" s="38"/>
      <c r="C226" s="39"/>
      <c r="D226" s="249" t="s">
        <v>136</v>
      </c>
      <c r="E226" s="39"/>
      <c r="F226" s="250" t="s">
        <v>886</v>
      </c>
      <c r="G226" s="39"/>
      <c r="H226" s="39"/>
      <c r="I226" s="143"/>
      <c r="J226" s="39"/>
      <c r="K226" s="39"/>
      <c r="L226" s="43"/>
      <c r="M226" s="251"/>
      <c r="N226" s="252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136</v>
      </c>
      <c r="AU226" s="16" t="s">
        <v>83</v>
      </c>
    </row>
    <row r="227" s="14" customFormat="1">
      <c r="A227" s="14"/>
      <c r="B227" s="264"/>
      <c r="C227" s="265"/>
      <c r="D227" s="249" t="s">
        <v>138</v>
      </c>
      <c r="E227" s="266" t="s">
        <v>1</v>
      </c>
      <c r="F227" s="267" t="s">
        <v>887</v>
      </c>
      <c r="G227" s="265"/>
      <c r="H227" s="268">
        <v>7.5999999999999996</v>
      </c>
      <c r="I227" s="269"/>
      <c r="J227" s="265"/>
      <c r="K227" s="265"/>
      <c r="L227" s="270"/>
      <c r="M227" s="271"/>
      <c r="N227" s="272"/>
      <c r="O227" s="272"/>
      <c r="P227" s="272"/>
      <c r="Q227" s="272"/>
      <c r="R227" s="272"/>
      <c r="S227" s="272"/>
      <c r="T227" s="27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4" t="s">
        <v>138</v>
      </c>
      <c r="AU227" s="274" t="s">
        <v>83</v>
      </c>
      <c r="AV227" s="14" t="s">
        <v>83</v>
      </c>
      <c r="AW227" s="14" t="s">
        <v>30</v>
      </c>
      <c r="AX227" s="14" t="s">
        <v>73</v>
      </c>
      <c r="AY227" s="274" t="s">
        <v>128</v>
      </c>
    </row>
    <row r="228" s="13" customFormat="1">
      <c r="A228" s="13"/>
      <c r="B228" s="253"/>
      <c r="C228" s="254"/>
      <c r="D228" s="249" t="s">
        <v>138</v>
      </c>
      <c r="E228" s="255" t="s">
        <v>1</v>
      </c>
      <c r="F228" s="256" t="s">
        <v>139</v>
      </c>
      <c r="G228" s="254"/>
      <c r="H228" s="257">
        <v>7.5999999999999996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3" t="s">
        <v>138</v>
      </c>
      <c r="AU228" s="263" t="s">
        <v>83</v>
      </c>
      <c r="AV228" s="13" t="s">
        <v>134</v>
      </c>
      <c r="AW228" s="13" t="s">
        <v>4</v>
      </c>
      <c r="AX228" s="13" t="s">
        <v>81</v>
      </c>
      <c r="AY228" s="263" t="s">
        <v>128</v>
      </c>
    </row>
    <row r="229" s="2" customFormat="1" ht="21.75" customHeight="1">
      <c r="A229" s="37"/>
      <c r="B229" s="38"/>
      <c r="C229" s="235" t="s">
        <v>315</v>
      </c>
      <c r="D229" s="235" t="s">
        <v>130</v>
      </c>
      <c r="E229" s="236" t="s">
        <v>304</v>
      </c>
      <c r="F229" s="237" t="s">
        <v>305</v>
      </c>
      <c r="G229" s="238" t="s">
        <v>133</v>
      </c>
      <c r="H229" s="239">
        <v>561</v>
      </c>
      <c r="I229" s="240"/>
      <c r="J229" s="241">
        <f>ROUND(I229*H229,2)</f>
        <v>0</v>
      </c>
      <c r="K229" s="242"/>
      <c r="L229" s="43"/>
      <c r="M229" s="243" t="s">
        <v>1</v>
      </c>
      <c r="N229" s="244" t="s">
        <v>38</v>
      </c>
      <c r="O229" s="90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7" t="s">
        <v>134</v>
      </c>
      <c r="AT229" s="247" t="s">
        <v>130</v>
      </c>
      <c r="AU229" s="247" t="s">
        <v>83</v>
      </c>
      <c r="AY229" s="16" t="s">
        <v>128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6" t="s">
        <v>81</v>
      </c>
      <c r="BK229" s="248">
        <f>ROUND(I229*H229,2)</f>
        <v>0</v>
      </c>
      <c r="BL229" s="16" t="s">
        <v>134</v>
      </c>
      <c r="BM229" s="247" t="s">
        <v>888</v>
      </c>
    </row>
    <row r="230" s="2" customFormat="1">
      <c r="A230" s="37"/>
      <c r="B230" s="38"/>
      <c r="C230" s="39"/>
      <c r="D230" s="249" t="s">
        <v>136</v>
      </c>
      <c r="E230" s="39"/>
      <c r="F230" s="250" t="s">
        <v>307</v>
      </c>
      <c r="G230" s="39"/>
      <c r="H230" s="39"/>
      <c r="I230" s="143"/>
      <c r="J230" s="39"/>
      <c r="K230" s="39"/>
      <c r="L230" s="43"/>
      <c r="M230" s="251"/>
      <c r="N230" s="25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136</v>
      </c>
      <c r="AU230" s="16" t="s">
        <v>83</v>
      </c>
    </row>
    <row r="231" s="14" customFormat="1">
      <c r="A231" s="14"/>
      <c r="B231" s="264"/>
      <c r="C231" s="265"/>
      <c r="D231" s="249" t="s">
        <v>138</v>
      </c>
      <c r="E231" s="266" t="s">
        <v>1</v>
      </c>
      <c r="F231" s="267" t="s">
        <v>889</v>
      </c>
      <c r="G231" s="265"/>
      <c r="H231" s="268">
        <v>561</v>
      </c>
      <c r="I231" s="269"/>
      <c r="J231" s="265"/>
      <c r="K231" s="265"/>
      <c r="L231" s="270"/>
      <c r="M231" s="271"/>
      <c r="N231" s="272"/>
      <c r="O231" s="272"/>
      <c r="P231" s="272"/>
      <c r="Q231" s="272"/>
      <c r="R231" s="272"/>
      <c r="S231" s="272"/>
      <c r="T231" s="27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4" t="s">
        <v>138</v>
      </c>
      <c r="AU231" s="274" t="s">
        <v>83</v>
      </c>
      <c r="AV231" s="14" t="s">
        <v>83</v>
      </c>
      <c r="AW231" s="14" t="s">
        <v>30</v>
      </c>
      <c r="AX231" s="14" t="s">
        <v>73</v>
      </c>
      <c r="AY231" s="274" t="s">
        <v>128</v>
      </c>
    </row>
    <row r="232" s="13" customFormat="1">
      <c r="A232" s="13"/>
      <c r="B232" s="253"/>
      <c r="C232" s="254"/>
      <c r="D232" s="249" t="s">
        <v>138</v>
      </c>
      <c r="E232" s="255" t="s">
        <v>1</v>
      </c>
      <c r="F232" s="256" t="s">
        <v>139</v>
      </c>
      <c r="G232" s="254"/>
      <c r="H232" s="257">
        <v>561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3" t="s">
        <v>138</v>
      </c>
      <c r="AU232" s="263" t="s">
        <v>83</v>
      </c>
      <c r="AV232" s="13" t="s">
        <v>134</v>
      </c>
      <c r="AW232" s="13" t="s">
        <v>30</v>
      </c>
      <c r="AX232" s="13" t="s">
        <v>81</v>
      </c>
      <c r="AY232" s="263" t="s">
        <v>128</v>
      </c>
    </row>
    <row r="233" s="2" customFormat="1" ht="21.75" customHeight="1">
      <c r="A233" s="37"/>
      <c r="B233" s="38"/>
      <c r="C233" s="235" t="s">
        <v>320</v>
      </c>
      <c r="D233" s="235" t="s">
        <v>130</v>
      </c>
      <c r="E233" s="236" t="s">
        <v>310</v>
      </c>
      <c r="F233" s="237" t="s">
        <v>311</v>
      </c>
      <c r="G233" s="238" t="s">
        <v>133</v>
      </c>
      <c r="H233" s="239">
        <v>169.90000000000001</v>
      </c>
      <c r="I233" s="240"/>
      <c r="J233" s="241">
        <f>ROUND(I233*H233,2)</f>
        <v>0</v>
      </c>
      <c r="K233" s="242"/>
      <c r="L233" s="43"/>
      <c r="M233" s="243" t="s">
        <v>1</v>
      </c>
      <c r="N233" s="244" t="s">
        <v>38</v>
      </c>
      <c r="O233" s="90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7" t="s">
        <v>134</v>
      </c>
      <c r="AT233" s="247" t="s">
        <v>130</v>
      </c>
      <c r="AU233" s="247" t="s">
        <v>83</v>
      </c>
      <c r="AY233" s="16" t="s">
        <v>128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6" t="s">
        <v>81</v>
      </c>
      <c r="BK233" s="248">
        <f>ROUND(I233*H233,2)</f>
        <v>0</v>
      </c>
      <c r="BL233" s="16" t="s">
        <v>134</v>
      </c>
      <c r="BM233" s="247" t="s">
        <v>890</v>
      </c>
    </row>
    <row r="234" s="2" customFormat="1">
      <c r="A234" s="37"/>
      <c r="B234" s="38"/>
      <c r="C234" s="39"/>
      <c r="D234" s="249" t="s">
        <v>136</v>
      </c>
      <c r="E234" s="39"/>
      <c r="F234" s="250" t="s">
        <v>313</v>
      </c>
      <c r="G234" s="39"/>
      <c r="H234" s="39"/>
      <c r="I234" s="143"/>
      <c r="J234" s="39"/>
      <c r="K234" s="39"/>
      <c r="L234" s="43"/>
      <c r="M234" s="251"/>
      <c r="N234" s="252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136</v>
      </c>
      <c r="AU234" s="16" t="s">
        <v>83</v>
      </c>
    </row>
    <row r="235" s="14" customFormat="1">
      <c r="A235" s="14"/>
      <c r="B235" s="264"/>
      <c r="C235" s="265"/>
      <c r="D235" s="249" t="s">
        <v>138</v>
      </c>
      <c r="E235" s="266" t="s">
        <v>1</v>
      </c>
      <c r="F235" s="267" t="s">
        <v>881</v>
      </c>
      <c r="G235" s="265"/>
      <c r="H235" s="268">
        <v>169.90000000000001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4" t="s">
        <v>138</v>
      </c>
      <c r="AU235" s="274" t="s">
        <v>83</v>
      </c>
      <c r="AV235" s="14" t="s">
        <v>83</v>
      </c>
      <c r="AW235" s="14" t="s">
        <v>30</v>
      </c>
      <c r="AX235" s="14" t="s">
        <v>73</v>
      </c>
      <c r="AY235" s="274" t="s">
        <v>128</v>
      </c>
    </row>
    <row r="236" s="2" customFormat="1" ht="21.75" customHeight="1">
      <c r="A236" s="37"/>
      <c r="B236" s="38"/>
      <c r="C236" s="235" t="s">
        <v>324</v>
      </c>
      <c r="D236" s="235" t="s">
        <v>130</v>
      </c>
      <c r="E236" s="236" t="s">
        <v>321</v>
      </c>
      <c r="F236" s="237" t="s">
        <v>322</v>
      </c>
      <c r="G236" s="238" t="s">
        <v>133</v>
      </c>
      <c r="H236" s="239">
        <v>730.89999999999998</v>
      </c>
      <c r="I236" s="240"/>
      <c r="J236" s="241">
        <f>ROUND(I236*H236,2)</f>
        <v>0</v>
      </c>
      <c r="K236" s="242"/>
      <c r="L236" s="43"/>
      <c r="M236" s="243" t="s">
        <v>1</v>
      </c>
      <c r="N236" s="244" t="s">
        <v>38</v>
      </c>
      <c r="O236" s="90"/>
      <c r="P236" s="245">
        <f>O236*H236</f>
        <v>0</v>
      </c>
      <c r="Q236" s="245">
        <v>0.0056100000000000004</v>
      </c>
      <c r="R236" s="245">
        <f>Q236*H236</f>
        <v>4.1003490000000005</v>
      </c>
      <c r="S236" s="245">
        <v>0</v>
      </c>
      <c r="T236" s="24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7" t="s">
        <v>134</v>
      </c>
      <c r="AT236" s="247" t="s">
        <v>130</v>
      </c>
      <c r="AU236" s="247" t="s">
        <v>83</v>
      </c>
      <c r="AY236" s="16" t="s">
        <v>128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6" t="s">
        <v>81</v>
      </c>
      <c r="BK236" s="248">
        <f>ROUND(I236*H236,2)</f>
        <v>0</v>
      </c>
      <c r="BL236" s="16" t="s">
        <v>134</v>
      </c>
      <c r="BM236" s="247" t="s">
        <v>891</v>
      </c>
    </row>
    <row r="237" s="2" customFormat="1">
      <c r="A237" s="37"/>
      <c r="B237" s="38"/>
      <c r="C237" s="39"/>
      <c r="D237" s="249" t="s">
        <v>136</v>
      </c>
      <c r="E237" s="39"/>
      <c r="F237" s="250" t="s">
        <v>322</v>
      </c>
      <c r="G237" s="39"/>
      <c r="H237" s="39"/>
      <c r="I237" s="143"/>
      <c r="J237" s="39"/>
      <c r="K237" s="39"/>
      <c r="L237" s="43"/>
      <c r="M237" s="251"/>
      <c r="N237" s="252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136</v>
      </c>
      <c r="AU237" s="16" t="s">
        <v>83</v>
      </c>
    </row>
    <row r="238" s="14" customFormat="1">
      <c r="A238" s="14"/>
      <c r="B238" s="264"/>
      <c r="C238" s="265"/>
      <c r="D238" s="249" t="s">
        <v>138</v>
      </c>
      <c r="E238" s="266" t="s">
        <v>1</v>
      </c>
      <c r="F238" s="267" t="s">
        <v>889</v>
      </c>
      <c r="G238" s="265"/>
      <c r="H238" s="268">
        <v>561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4" t="s">
        <v>138</v>
      </c>
      <c r="AU238" s="274" t="s">
        <v>83</v>
      </c>
      <c r="AV238" s="14" t="s">
        <v>83</v>
      </c>
      <c r="AW238" s="14" t="s">
        <v>30</v>
      </c>
      <c r="AX238" s="14" t="s">
        <v>73</v>
      </c>
      <c r="AY238" s="274" t="s">
        <v>128</v>
      </c>
    </row>
    <row r="239" s="14" customFormat="1">
      <c r="A239" s="14"/>
      <c r="B239" s="264"/>
      <c r="C239" s="265"/>
      <c r="D239" s="249" t="s">
        <v>138</v>
      </c>
      <c r="E239" s="266" t="s">
        <v>1</v>
      </c>
      <c r="F239" s="267" t="s">
        <v>881</v>
      </c>
      <c r="G239" s="265"/>
      <c r="H239" s="268">
        <v>169.90000000000001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4" t="s">
        <v>138</v>
      </c>
      <c r="AU239" s="274" t="s">
        <v>83</v>
      </c>
      <c r="AV239" s="14" t="s">
        <v>83</v>
      </c>
      <c r="AW239" s="14" t="s">
        <v>30</v>
      </c>
      <c r="AX239" s="14" t="s">
        <v>73</v>
      </c>
      <c r="AY239" s="274" t="s">
        <v>128</v>
      </c>
    </row>
    <row r="240" s="2" customFormat="1" ht="21.75" customHeight="1">
      <c r="A240" s="37"/>
      <c r="B240" s="38"/>
      <c r="C240" s="235" t="s">
        <v>329</v>
      </c>
      <c r="D240" s="235" t="s">
        <v>130</v>
      </c>
      <c r="E240" s="236" t="s">
        <v>325</v>
      </c>
      <c r="F240" s="237" t="s">
        <v>326</v>
      </c>
      <c r="G240" s="238" t="s">
        <v>133</v>
      </c>
      <c r="H240" s="239">
        <v>900.79999999999995</v>
      </c>
      <c r="I240" s="240"/>
      <c r="J240" s="241">
        <f>ROUND(I240*H240,2)</f>
        <v>0</v>
      </c>
      <c r="K240" s="242"/>
      <c r="L240" s="43"/>
      <c r="M240" s="243" t="s">
        <v>1</v>
      </c>
      <c r="N240" s="244" t="s">
        <v>38</v>
      </c>
      <c r="O240" s="90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7" t="s">
        <v>134</v>
      </c>
      <c r="AT240" s="247" t="s">
        <v>130</v>
      </c>
      <c r="AU240" s="247" t="s">
        <v>83</v>
      </c>
      <c r="AY240" s="16" t="s">
        <v>128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6" t="s">
        <v>81</v>
      </c>
      <c r="BK240" s="248">
        <f>ROUND(I240*H240,2)</f>
        <v>0</v>
      </c>
      <c r="BL240" s="16" t="s">
        <v>134</v>
      </c>
      <c r="BM240" s="247" t="s">
        <v>892</v>
      </c>
    </row>
    <row r="241" s="2" customFormat="1">
      <c r="A241" s="37"/>
      <c r="B241" s="38"/>
      <c r="C241" s="39"/>
      <c r="D241" s="249" t="s">
        <v>136</v>
      </c>
      <c r="E241" s="39"/>
      <c r="F241" s="250" t="s">
        <v>326</v>
      </c>
      <c r="G241" s="39"/>
      <c r="H241" s="39"/>
      <c r="I241" s="143"/>
      <c r="J241" s="39"/>
      <c r="K241" s="39"/>
      <c r="L241" s="43"/>
      <c r="M241" s="251"/>
      <c r="N241" s="252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136</v>
      </c>
      <c r="AU241" s="16" t="s">
        <v>83</v>
      </c>
    </row>
    <row r="242" s="14" customFormat="1">
      <c r="A242" s="14"/>
      <c r="B242" s="264"/>
      <c r="C242" s="265"/>
      <c r="D242" s="249" t="s">
        <v>138</v>
      </c>
      <c r="E242" s="266" t="s">
        <v>1</v>
      </c>
      <c r="F242" s="267" t="s">
        <v>889</v>
      </c>
      <c r="G242" s="265"/>
      <c r="H242" s="268">
        <v>561</v>
      </c>
      <c r="I242" s="269"/>
      <c r="J242" s="265"/>
      <c r="K242" s="265"/>
      <c r="L242" s="270"/>
      <c r="M242" s="271"/>
      <c r="N242" s="272"/>
      <c r="O242" s="272"/>
      <c r="P242" s="272"/>
      <c r="Q242" s="272"/>
      <c r="R242" s="272"/>
      <c r="S242" s="272"/>
      <c r="T242" s="27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4" t="s">
        <v>138</v>
      </c>
      <c r="AU242" s="274" t="s">
        <v>83</v>
      </c>
      <c r="AV242" s="14" t="s">
        <v>83</v>
      </c>
      <c r="AW242" s="14" t="s">
        <v>30</v>
      </c>
      <c r="AX242" s="14" t="s">
        <v>73</v>
      </c>
      <c r="AY242" s="274" t="s">
        <v>128</v>
      </c>
    </row>
    <row r="243" s="14" customFormat="1">
      <c r="A243" s="14"/>
      <c r="B243" s="264"/>
      <c r="C243" s="265"/>
      <c r="D243" s="249" t="s">
        <v>138</v>
      </c>
      <c r="E243" s="266" t="s">
        <v>1</v>
      </c>
      <c r="F243" s="267" t="s">
        <v>893</v>
      </c>
      <c r="G243" s="265"/>
      <c r="H243" s="268">
        <v>339.80000000000001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4" t="s">
        <v>138</v>
      </c>
      <c r="AU243" s="274" t="s">
        <v>83</v>
      </c>
      <c r="AV243" s="14" t="s">
        <v>83</v>
      </c>
      <c r="AW243" s="14" t="s">
        <v>30</v>
      </c>
      <c r="AX243" s="14" t="s">
        <v>73</v>
      </c>
      <c r="AY243" s="274" t="s">
        <v>128</v>
      </c>
    </row>
    <row r="244" s="2" customFormat="1" ht="21.75" customHeight="1">
      <c r="A244" s="37"/>
      <c r="B244" s="38"/>
      <c r="C244" s="235" t="s">
        <v>334</v>
      </c>
      <c r="D244" s="235" t="s">
        <v>130</v>
      </c>
      <c r="E244" s="236" t="s">
        <v>330</v>
      </c>
      <c r="F244" s="237" t="s">
        <v>331</v>
      </c>
      <c r="G244" s="238" t="s">
        <v>133</v>
      </c>
      <c r="H244" s="239">
        <v>730.89999999999998</v>
      </c>
      <c r="I244" s="240"/>
      <c r="J244" s="241">
        <f>ROUND(I244*H244,2)</f>
        <v>0</v>
      </c>
      <c r="K244" s="242"/>
      <c r="L244" s="43"/>
      <c r="M244" s="243" t="s">
        <v>1</v>
      </c>
      <c r="N244" s="244" t="s">
        <v>38</v>
      </c>
      <c r="O244" s="90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7" t="s">
        <v>134</v>
      </c>
      <c r="AT244" s="247" t="s">
        <v>130</v>
      </c>
      <c r="AU244" s="247" t="s">
        <v>83</v>
      </c>
      <c r="AY244" s="16" t="s">
        <v>128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6" t="s">
        <v>81</v>
      </c>
      <c r="BK244" s="248">
        <f>ROUND(I244*H244,2)</f>
        <v>0</v>
      </c>
      <c r="BL244" s="16" t="s">
        <v>134</v>
      </c>
      <c r="BM244" s="247" t="s">
        <v>894</v>
      </c>
    </row>
    <row r="245" s="2" customFormat="1">
      <c r="A245" s="37"/>
      <c r="B245" s="38"/>
      <c r="C245" s="39"/>
      <c r="D245" s="249" t="s">
        <v>136</v>
      </c>
      <c r="E245" s="39"/>
      <c r="F245" s="250" t="s">
        <v>333</v>
      </c>
      <c r="G245" s="39"/>
      <c r="H245" s="39"/>
      <c r="I245" s="143"/>
      <c r="J245" s="39"/>
      <c r="K245" s="39"/>
      <c r="L245" s="43"/>
      <c r="M245" s="251"/>
      <c r="N245" s="252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136</v>
      </c>
      <c r="AU245" s="16" t="s">
        <v>83</v>
      </c>
    </row>
    <row r="246" s="2" customFormat="1" ht="21.75" customHeight="1">
      <c r="A246" s="37"/>
      <c r="B246" s="38"/>
      <c r="C246" s="235" t="s">
        <v>339</v>
      </c>
      <c r="D246" s="235" t="s">
        <v>130</v>
      </c>
      <c r="E246" s="236" t="s">
        <v>733</v>
      </c>
      <c r="F246" s="237" t="s">
        <v>734</v>
      </c>
      <c r="G246" s="238" t="s">
        <v>133</v>
      </c>
      <c r="H246" s="239">
        <v>0</v>
      </c>
      <c r="I246" s="240"/>
      <c r="J246" s="241">
        <f>ROUND(I246*H246,2)</f>
        <v>0</v>
      </c>
      <c r="K246" s="242"/>
      <c r="L246" s="43"/>
      <c r="M246" s="243" t="s">
        <v>1</v>
      </c>
      <c r="N246" s="244" t="s">
        <v>38</v>
      </c>
      <c r="O246" s="90"/>
      <c r="P246" s="245">
        <f>O246*H246</f>
        <v>0</v>
      </c>
      <c r="Q246" s="245">
        <v>0.084250000000000005</v>
      </c>
      <c r="R246" s="245">
        <f>Q246*H246</f>
        <v>0</v>
      </c>
      <c r="S246" s="245">
        <v>0</v>
      </c>
      <c r="T246" s="24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7" t="s">
        <v>134</v>
      </c>
      <c r="AT246" s="247" t="s">
        <v>130</v>
      </c>
      <c r="AU246" s="247" t="s">
        <v>83</v>
      </c>
      <c r="AY246" s="16" t="s">
        <v>128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6" t="s">
        <v>81</v>
      </c>
      <c r="BK246" s="248">
        <f>ROUND(I246*H246,2)</f>
        <v>0</v>
      </c>
      <c r="BL246" s="16" t="s">
        <v>134</v>
      </c>
      <c r="BM246" s="247" t="s">
        <v>895</v>
      </c>
    </row>
    <row r="247" s="2" customFormat="1">
      <c r="A247" s="37"/>
      <c r="B247" s="38"/>
      <c r="C247" s="39"/>
      <c r="D247" s="249" t="s">
        <v>136</v>
      </c>
      <c r="E247" s="39"/>
      <c r="F247" s="250" t="s">
        <v>736</v>
      </c>
      <c r="G247" s="39"/>
      <c r="H247" s="39"/>
      <c r="I247" s="143"/>
      <c r="J247" s="39"/>
      <c r="K247" s="39"/>
      <c r="L247" s="43"/>
      <c r="M247" s="251"/>
      <c r="N247" s="252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136</v>
      </c>
      <c r="AU247" s="16" t="s">
        <v>83</v>
      </c>
    </row>
    <row r="248" s="2" customFormat="1" ht="16.5" customHeight="1">
      <c r="A248" s="37"/>
      <c r="B248" s="38"/>
      <c r="C248" s="275" t="s">
        <v>344</v>
      </c>
      <c r="D248" s="275" t="s">
        <v>243</v>
      </c>
      <c r="E248" s="276" t="s">
        <v>340</v>
      </c>
      <c r="F248" s="277" t="s">
        <v>341</v>
      </c>
      <c r="G248" s="278" t="s">
        <v>133</v>
      </c>
      <c r="H248" s="279">
        <v>0</v>
      </c>
      <c r="I248" s="280"/>
      <c r="J248" s="281">
        <f>ROUND(I248*H248,2)</f>
        <v>0</v>
      </c>
      <c r="K248" s="282"/>
      <c r="L248" s="283"/>
      <c r="M248" s="284" t="s">
        <v>1</v>
      </c>
      <c r="N248" s="285" t="s">
        <v>38</v>
      </c>
      <c r="O248" s="90"/>
      <c r="P248" s="245">
        <f>O248*H248</f>
        <v>0</v>
      </c>
      <c r="Q248" s="245">
        <v>0.19700000000000001</v>
      </c>
      <c r="R248" s="245">
        <f>Q248*H248</f>
        <v>0</v>
      </c>
      <c r="S248" s="245">
        <v>0</v>
      </c>
      <c r="T248" s="24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7" t="s">
        <v>175</v>
      </c>
      <c r="AT248" s="247" t="s">
        <v>243</v>
      </c>
      <c r="AU248" s="247" t="s">
        <v>83</v>
      </c>
      <c r="AY248" s="16" t="s">
        <v>128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6" t="s">
        <v>81</v>
      </c>
      <c r="BK248" s="248">
        <f>ROUND(I248*H248,2)</f>
        <v>0</v>
      </c>
      <c r="BL248" s="16" t="s">
        <v>134</v>
      </c>
      <c r="BM248" s="247" t="s">
        <v>896</v>
      </c>
    </row>
    <row r="249" s="2" customFormat="1">
      <c r="A249" s="37"/>
      <c r="B249" s="38"/>
      <c r="C249" s="39"/>
      <c r="D249" s="249" t="s">
        <v>136</v>
      </c>
      <c r="E249" s="39"/>
      <c r="F249" s="250" t="s">
        <v>343</v>
      </c>
      <c r="G249" s="39"/>
      <c r="H249" s="39"/>
      <c r="I249" s="143"/>
      <c r="J249" s="39"/>
      <c r="K249" s="39"/>
      <c r="L249" s="43"/>
      <c r="M249" s="251"/>
      <c r="N249" s="252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136</v>
      </c>
      <c r="AU249" s="16" t="s">
        <v>83</v>
      </c>
    </row>
    <row r="250" s="2" customFormat="1" ht="21.75" customHeight="1">
      <c r="A250" s="37"/>
      <c r="B250" s="38"/>
      <c r="C250" s="275" t="s">
        <v>348</v>
      </c>
      <c r="D250" s="275" t="s">
        <v>243</v>
      </c>
      <c r="E250" s="276" t="s">
        <v>345</v>
      </c>
      <c r="F250" s="277" t="s">
        <v>346</v>
      </c>
      <c r="G250" s="278" t="s">
        <v>133</v>
      </c>
      <c r="H250" s="279">
        <v>0</v>
      </c>
      <c r="I250" s="280"/>
      <c r="J250" s="281">
        <f>ROUND(I250*H250,2)</f>
        <v>0</v>
      </c>
      <c r="K250" s="282"/>
      <c r="L250" s="283"/>
      <c r="M250" s="284" t="s">
        <v>1</v>
      </c>
      <c r="N250" s="285" t="s">
        <v>38</v>
      </c>
      <c r="O250" s="90"/>
      <c r="P250" s="245">
        <f>O250*H250</f>
        <v>0</v>
      </c>
      <c r="Q250" s="245">
        <v>0.14599999999999999</v>
      </c>
      <c r="R250" s="245">
        <f>Q250*H250</f>
        <v>0</v>
      </c>
      <c r="S250" s="245">
        <v>0</v>
      </c>
      <c r="T250" s="24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47" t="s">
        <v>175</v>
      </c>
      <c r="AT250" s="247" t="s">
        <v>243</v>
      </c>
      <c r="AU250" s="247" t="s">
        <v>83</v>
      </c>
      <c r="AY250" s="16" t="s">
        <v>128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6" t="s">
        <v>81</v>
      </c>
      <c r="BK250" s="248">
        <f>ROUND(I250*H250,2)</f>
        <v>0</v>
      </c>
      <c r="BL250" s="16" t="s">
        <v>134</v>
      </c>
      <c r="BM250" s="247" t="s">
        <v>897</v>
      </c>
    </row>
    <row r="251" s="2" customFormat="1">
      <c r="A251" s="37"/>
      <c r="B251" s="38"/>
      <c r="C251" s="39"/>
      <c r="D251" s="249" t="s">
        <v>136</v>
      </c>
      <c r="E251" s="39"/>
      <c r="F251" s="250" t="s">
        <v>346</v>
      </c>
      <c r="G251" s="39"/>
      <c r="H251" s="39"/>
      <c r="I251" s="143"/>
      <c r="J251" s="39"/>
      <c r="K251" s="39"/>
      <c r="L251" s="43"/>
      <c r="M251" s="251"/>
      <c r="N251" s="252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136</v>
      </c>
      <c r="AU251" s="16" t="s">
        <v>83</v>
      </c>
    </row>
    <row r="252" s="2" customFormat="1" ht="21.75" customHeight="1">
      <c r="A252" s="37"/>
      <c r="B252" s="38"/>
      <c r="C252" s="235" t="s">
        <v>353</v>
      </c>
      <c r="D252" s="235" t="s">
        <v>130</v>
      </c>
      <c r="E252" s="236" t="s">
        <v>898</v>
      </c>
      <c r="F252" s="237" t="s">
        <v>899</v>
      </c>
      <c r="G252" s="238" t="s">
        <v>133</v>
      </c>
      <c r="H252" s="239">
        <v>7.5999999999999996</v>
      </c>
      <c r="I252" s="240"/>
      <c r="J252" s="241">
        <f>ROUND(I252*H252,2)</f>
        <v>0</v>
      </c>
      <c r="K252" s="242"/>
      <c r="L252" s="43"/>
      <c r="M252" s="243" t="s">
        <v>1</v>
      </c>
      <c r="N252" s="244" t="s">
        <v>38</v>
      </c>
      <c r="O252" s="90"/>
      <c r="P252" s="245">
        <f>O252*H252</f>
        <v>0</v>
      </c>
      <c r="Q252" s="245">
        <v>0.085650000000000004</v>
      </c>
      <c r="R252" s="245">
        <f>Q252*H252</f>
        <v>0.65093999999999996</v>
      </c>
      <c r="S252" s="245">
        <v>0</v>
      </c>
      <c r="T252" s="246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47" t="s">
        <v>134</v>
      </c>
      <c r="AT252" s="247" t="s">
        <v>130</v>
      </c>
      <c r="AU252" s="247" t="s">
        <v>83</v>
      </c>
      <c r="AY252" s="16" t="s">
        <v>128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6" t="s">
        <v>81</v>
      </c>
      <c r="BK252" s="248">
        <f>ROUND(I252*H252,2)</f>
        <v>0</v>
      </c>
      <c r="BL252" s="16" t="s">
        <v>134</v>
      </c>
      <c r="BM252" s="247" t="s">
        <v>900</v>
      </c>
    </row>
    <row r="253" s="2" customFormat="1">
      <c r="A253" s="37"/>
      <c r="B253" s="38"/>
      <c r="C253" s="39"/>
      <c r="D253" s="249" t="s">
        <v>136</v>
      </c>
      <c r="E253" s="39"/>
      <c r="F253" s="250" t="s">
        <v>901</v>
      </c>
      <c r="G253" s="39"/>
      <c r="H253" s="39"/>
      <c r="I253" s="143"/>
      <c r="J253" s="39"/>
      <c r="K253" s="39"/>
      <c r="L253" s="43"/>
      <c r="M253" s="251"/>
      <c r="N253" s="252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136</v>
      </c>
      <c r="AU253" s="16" t="s">
        <v>83</v>
      </c>
    </row>
    <row r="254" s="14" customFormat="1">
      <c r="A254" s="14"/>
      <c r="B254" s="264"/>
      <c r="C254" s="265"/>
      <c r="D254" s="249" t="s">
        <v>138</v>
      </c>
      <c r="E254" s="266" t="s">
        <v>1</v>
      </c>
      <c r="F254" s="267" t="s">
        <v>887</v>
      </c>
      <c r="G254" s="265"/>
      <c r="H254" s="268">
        <v>7.5999999999999996</v>
      </c>
      <c r="I254" s="269"/>
      <c r="J254" s="265"/>
      <c r="K254" s="265"/>
      <c r="L254" s="270"/>
      <c r="M254" s="271"/>
      <c r="N254" s="272"/>
      <c r="O254" s="272"/>
      <c r="P254" s="272"/>
      <c r="Q254" s="272"/>
      <c r="R254" s="272"/>
      <c r="S254" s="272"/>
      <c r="T254" s="27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4" t="s">
        <v>138</v>
      </c>
      <c r="AU254" s="274" t="s">
        <v>83</v>
      </c>
      <c r="AV254" s="14" t="s">
        <v>83</v>
      </c>
      <c r="AW254" s="14" t="s">
        <v>30</v>
      </c>
      <c r="AX254" s="14" t="s">
        <v>73</v>
      </c>
      <c r="AY254" s="274" t="s">
        <v>128</v>
      </c>
    </row>
    <row r="255" s="2" customFormat="1" ht="16.5" customHeight="1">
      <c r="A255" s="37"/>
      <c r="B255" s="38"/>
      <c r="C255" s="275" t="s">
        <v>358</v>
      </c>
      <c r="D255" s="275" t="s">
        <v>243</v>
      </c>
      <c r="E255" s="276" t="s">
        <v>354</v>
      </c>
      <c r="F255" s="277" t="s">
        <v>355</v>
      </c>
      <c r="G255" s="278" t="s">
        <v>133</v>
      </c>
      <c r="H255" s="279">
        <v>7.8280000000000003</v>
      </c>
      <c r="I255" s="280"/>
      <c r="J255" s="281">
        <f>ROUND(I255*H255,2)</f>
        <v>0</v>
      </c>
      <c r="K255" s="282"/>
      <c r="L255" s="283"/>
      <c r="M255" s="284" t="s">
        <v>1</v>
      </c>
      <c r="N255" s="285" t="s">
        <v>38</v>
      </c>
      <c r="O255" s="90"/>
      <c r="P255" s="245">
        <f>O255*H255</f>
        <v>0</v>
      </c>
      <c r="Q255" s="245">
        <v>0.19700000000000001</v>
      </c>
      <c r="R255" s="245">
        <f>Q255*H255</f>
        <v>1.542116</v>
      </c>
      <c r="S255" s="245">
        <v>0</v>
      </c>
      <c r="T255" s="24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7" t="s">
        <v>175</v>
      </c>
      <c r="AT255" s="247" t="s">
        <v>243</v>
      </c>
      <c r="AU255" s="247" t="s">
        <v>83</v>
      </c>
      <c r="AY255" s="16" t="s">
        <v>128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6" t="s">
        <v>81</v>
      </c>
      <c r="BK255" s="248">
        <f>ROUND(I255*H255,2)</f>
        <v>0</v>
      </c>
      <c r="BL255" s="16" t="s">
        <v>134</v>
      </c>
      <c r="BM255" s="247" t="s">
        <v>902</v>
      </c>
    </row>
    <row r="256" s="2" customFormat="1">
      <c r="A256" s="37"/>
      <c r="B256" s="38"/>
      <c r="C256" s="39"/>
      <c r="D256" s="249" t="s">
        <v>136</v>
      </c>
      <c r="E256" s="39"/>
      <c r="F256" s="250" t="s">
        <v>357</v>
      </c>
      <c r="G256" s="39"/>
      <c r="H256" s="39"/>
      <c r="I256" s="143"/>
      <c r="J256" s="39"/>
      <c r="K256" s="39"/>
      <c r="L256" s="43"/>
      <c r="M256" s="251"/>
      <c r="N256" s="252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136</v>
      </c>
      <c r="AU256" s="16" t="s">
        <v>83</v>
      </c>
    </row>
    <row r="257" s="14" customFormat="1">
      <c r="A257" s="14"/>
      <c r="B257" s="264"/>
      <c r="C257" s="265"/>
      <c r="D257" s="249" t="s">
        <v>138</v>
      </c>
      <c r="E257" s="266" t="s">
        <v>1</v>
      </c>
      <c r="F257" s="267" t="s">
        <v>903</v>
      </c>
      <c r="G257" s="265"/>
      <c r="H257" s="268">
        <v>7.8280000000000003</v>
      </c>
      <c r="I257" s="269"/>
      <c r="J257" s="265"/>
      <c r="K257" s="265"/>
      <c r="L257" s="270"/>
      <c r="M257" s="271"/>
      <c r="N257" s="272"/>
      <c r="O257" s="272"/>
      <c r="P257" s="272"/>
      <c r="Q257" s="272"/>
      <c r="R257" s="272"/>
      <c r="S257" s="272"/>
      <c r="T257" s="27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4" t="s">
        <v>138</v>
      </c>
      <c r="AU257" s="274" t="s">
        <v>83</v>
      </c>
      <c r="AV257" s="14" t="s">
        <v>83</v>
      </c>
      <c r="AW257" s="14" t="s">
        <v>30</v>
      </c>
      <c r="AX257" s="14" t="s">
        <v>73</v>
      </c>
      <c r="AY257" s="274" t="s">
        <v>128</v>
      </c>
    </row>
    <row r="258" s="12" customFormat="1" ht="22.8" customHeight="1">
      <c r="A258" s="12"/>
      <c r="B258" s="219"/>
      <c r="C258" s="220"/>
      <c r="D258" s="221" t="s">
        <v>72</v>
      </c>
      <c r="E258" s="233" t="s">
        <v>175</v>
      </c>
      <c r="F258" s="233" t="s">
        <v>374</v>
      </c>
      <c r="G258" s="220"/>
      <c r="H258" s="220"/>
      <c r="I258" s="223"/>
      <c r="J258" s="234">
        <f>BK258</f>
        <v>0</v>
      </c>
      <c r="K258" s="220"/>
      <c r="L258" s="225"/>
      <c r="M258" s="226"/>
      <c r="N258" s="227"/>
      <c r="O258" s="227"/>
      <c r="P258" s="228">
        <f>SUM(P259:P295)</f>
        <v>0</v>
      </c>
      <c r="Q258" s="227"/>
      <c r="R258" s="228">
        <f>SUM(R259:R295)</f>
        <v>5.4027770000000004</v>
      </c>
      <c r="S258" s="227"/>
      <c r="T258" s="229">
        <f>SUM(T259:T295)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0" t="s">
        <v>81</v>
      </c>
      <c r="AT258" s="231" t="s">
        <v>72</v>
      </c>
      <c r="AU258" s="231" t="s">
        <v>81</v>
      </c>
      <c r="AY258" s="230" t="s">
        <v>128</v>
      </c>
      <c r="BK258" s="232">
        <f>SUM(BK259:BK295)</f>
        <v>0</v>
      </c>
    </row>
    <row r="259" s="2" customFormat="1" ht="21.75" customHeight="1">
      <c r="A259" s="37"/>
      <c r="B259" s="38"/>
      <c r="C259" s="235" t="s">
        <v>362</v>
      </c>
      <c r="D259" s="235" t="s">
        <v>130</v>
      </c>
      <c r="E259" s="236" t="s">
        <v>376</v>
      </c>
      <c r="F259" s="237" t="s">
        <v>377</v>
      </c>
      <c r="G259" s="238" t="s">
        <v>159</v>
      </c>
      <c r="H259" s="239">
        <v>10</v>
      </c>
      <c r="I259" s="240"/>
      <c r="J259" s="241">
        <f>ROUND(I259*H259,2)</f>
        <v>0</v>
      </c>
      <c r="K259" s="242"/>
      <c r="L259" s="43"/>
      <c r="M259" s="243" t="s">
        <v>1</v>
      </c>
      <c r="N259" s="244" t="s">
        <v>38</v>
      </c>
      <c r="O259" s="90"/>
      <c r="P259" s="245">
        <f>O259*H259</f>
        <v>0</v>
      </c>
      <c r="Q259" s="245">
        <v>1.0000000000000001E-05</v>
      </c>
      <c r="R259" s="245">
        <f>Q259*H259</f>
        <v>0.00010000000000000001</v>
      </c>
      <c r="S259" s="245">
        <v>0</v>
      </c>
      <c r="T259" s="24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7" t="s">
        <v>134</v>
      </c>
      <c r="AT259" s="247" t="s">
        <v>130</v>
      </c>
      <c r="AU259" s="247" t="s">
        <v>83</v>
      </c>
      <c r="AY259" s="16" t="s">
        <v>128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6" t="s">
        <v>81</v>
      </c>
      <c r="BK259" s="248">
        <f>ROUND(I259*H259,2)</f>
        <v>0</v>
      </c>
      <c r="BL259" s="16" t="s">
        <v>134</v>
      </c>
      <c r="BM259" s="247" t="s">
        <v>904</v>
      </c>
    </row>
    <row r="260" s="2" customFormat="1">
      <c r="A260" s="37"/>
      <c r="B260" s="38"/>
      <c r="C260" s="39"/>
      <c r="D260" s="249" t="s">
        <v>136</v>
      </c>
      <c r="E260" s="39"/>
      <c r="F260" s="250" t="s">
        <v>379</v>
      </c>
      <c r="G260" s="39"/>
      <c r="H260" s="39"/>
      <c r="I260" s="143"/>
      <c r="J260" s="39"/>
      <c r="K260" s="39"/>
      <c r="L260" s="43"/>
      <c r="M260" s="251"/>
      <c r="N260" s="252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136</v>
      </c>
      <c r="AU260" s="16" t="s">
        <v>83</v>
      </c>
    </row>
    <row r="261" s="14" customFormat="1">
      <c r="A261" s="14"/>
      <c r="B261" s="264"/>
      <c r="C261" s="265"/>
      <c r="D261" s="249" t="s">
        <v>138</v>
      </c>
      <c r="E261" s="266" t="s">
        <v>1</v>
      </c>
      <c r="F261" s="267" t="s">
        <v>905</v>
      </c>
      <c r="G261" s="265"/>
      <c r="H261" s="268">
        <v>10</v>
      </c>
      <c r="I261" s="269"/>
      <c r="J261" s="265"/>
      <c r="K261" s="265"/>
      <c r="L261" s="270"/>
      <c r="M261" s="271"/>
      <c r="N261" s="272"/>
      <c r="O261" s="272"/>
      <c r="P261" s="272"/>
      <c r="Q261" s="272"/>
      <c r="R261" s="272"/>
      <c r="S261" s="272"/>
      <c r="T261" s="27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4" t="s">
        <v>138</v>
      </c>
      <c r="AU261" s="274" t="s">
        <v>83</v>
      </c>
      <c r="AV261" s="14" t="s">
        <v>83</v>
      </c>
      <c r="AW261" s="14" t="s">
        <v>30</v>
      </c>
      <c r="AX261" s="14" t="s">
        <v>73</v>
      </c>
      <c r="AY261" s="274" t="s">
        <v>128</v>
      </c>
    </row>
    <row r="262" s="2" customFormat="1" ht="16.5" customHeight="1">
      <c r="A262" s="37"/>
      <c r="B262" s="38"/>
      <c r="C262" s="275" t="s">
        <v>368</v>
      </c>
      <c r="D262" s="275" t="s">
        <v>243</v>
      </c>
      <c r="E262" s="276" t="s">
        <v>382</v>
      </c>
      <c r="F262" s="277" t="s">
        <v>383</v>
      </c>
      <c r="G262" s="278" t="s">
        <v>384</v>
      </c>
      <c r="H262" s="279">
        <v>10.1</v>
      </c>
      <c r="I262" s="280"/>
      <c r="J262" s="281">
        <f>ROUND(I262*H262,2)</f>
        <v>0</v>
      </c>
      <c r="K262" s="282"/>
      <c r="L262" s="283"/>
      <c r="M262" s="284" t="s">
        <v>1</v>
      </c>
      <c r="N262" s="285" t="s">
        <v>38</v>
      </c>
      <c r="O262" s="90"/>
      <c r="P262" s="245">
        <f>O262*H262</f>
        <v>0</v>
      </c>
      <c r="Q262" s="245">
        <v>0.0026700000000000001</v>
      </c>
      <c r="R262" s="245">
        <f>Q262*H262</f>
        <v>0.026967000000000001</v>
      </c>
      <c r="S262" s="245">
        <v>0</v>
      </c>
      <c r="T262" s="246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7" t="s">
        <v>175</v>
      </c>
      <c r="AT262" s="247" t="s">
        <v>243</v>
      </c>
      <c r="AU262" s="247" t="s">
        <v>83</v>
      </c>
      <c r="AY262" s="16" t="s">
        <v>128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6" t="s">
        <v>81</v>
      </c>
      <c r="BK262" s="248">
        <f>ROUND(I262*H262,2)</f>
        <v>0</v>
      </c>
      <c r="BL262" s="16" t="s">
        <v>134</v>
      </c>
      <c r="BM262" s="247" t="s">
        <v>906</v>
      </c>
    </row>
    <row r="263" s="2" customFormat="1">
      <c r="A263" s="37"/>
      <c r="B263" s="38"/>
      <c r="C263" s="39"/>
      <c r="D263" s="249" t="s">
        <v>136</v>
      </c>
      <c r="E263" s="39"/>
      <c r="F263" s="250" t="s">
        <v>386</v>
      </c>
      <c r="G263" s="39"/>
      <c r="H263" s="39"/>
      <c r="I263" s="143"/>
      <c r="J263" s="39"/>
      <c r="K263" s="39"/>
      <c r="L263" s="43"/>
      <c r="M263" s="251"/>
      <c r="N263" s="252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83</v>
      </c>
    </row>
    <row r="264" s="2" customFormat="1" ht="21.75" customHeight="1">
      <c r="A264" s="37"/>
      <c r="B264" s="38"/>
      <c r="C264" s="235" t="s">
        <v>375</v>
      </c>
      <c r="D264" s="235" t="s">
        <v>130</v>
      </c>
      <c r="E264" s="236" t="s">
        <v>388</v>
      </c>
      <c r="F264" s="237" t="s">
        <v>389</v>
      </c>
      <c r="G264" s="238" t="s">
        <v>384</v>
      </c>
      <c r="H264" s="239">
        <v>4</v>
      </c>
      <c r="I264" s="240"/>
      <c r="J264" s="241">
        <f>ROUND(I264*H264,2)</f>
        <v>0</v>
      </c>
      <c r="K264" s="242"/>
      <c r="L264" s="43"/>
      <c r="M264" s="243" t="s">
        <v>1</v>
      </c>
      <c r="N264" s="244" t="s">
        <v>38</v>
      </c>
      <c r="O264" s="90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7" t="s">
        <v>134</v>
      </c>
      <c r="AT264" s="247" t="s">
        <v>130</v>
      </c>
      <c r="AU264" s="247" t="s">
        <v>83</v>
      </c>
      <c r="AY264" s="16" t="s">
        <v>128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6" t="s">
        <v>81</v>
      </c>
      <c r="BK264" s="248">
        <f>ROUND(I264*H264,2)</f>
        <v>0</v>
      </c>
      <c r="BL264" s="16" t="s">
        <v>134</v>
      </c>
      <c r="BM264" s="247" t="s">
        <v>907</v>
      </c>
    </row>
    <row r="265" s="2" customFormat="1">
      <c r="A265" s="37"/>
      <c r="B265" s="38"/>
      <c r="C265" s="39"/>
      <c r="D265" s="249" t="s">
        <v>136</v>
      </c>
      <c r="E265" s="39"/>
      <c r="F265" s="250" t="s">
        <v>389</v>
      </c>
      <c r="G265" s="39"/>
      <c r="H265" s="39"/>
      <c r="I265" s="143"/>
      <c r="J265" s="39"/>
      <c r="K265" s="39"/>
      <c r="L265" s="43"/>
      <c r="M265" s="251"/>
      <c r="N265" s="252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136</v>
      </c>
      <c r="AU265" s="16" t="s">
        <v>83</v>
      </c>
    </row>
    <row r="266" s="2" customFormat="1" ht="16.5" customHeight="1">
      <c r="A266" s="37"/>
      <c r="B266" s="38"/>
      <c r="C266" s="275" t="s">
        <v>381</v>
      </c>
      <c r="D266" s="275" t="s">
        <v>243</v>
      </c>
      <c r="E266" s="276" t="s">
        <v>392</v>
      </c>
      <c r="F266" s="277" t="s">
        <v>393</v>
      </c>
      <c r="G266" s="278" t="s">
        <v>384</v>
      </c>
      <c r="H266" s="279">
        <v>4</v>
      </c>
      <c r="I266" s="280"/>
      <c r="J266" s="281">
        <f>ROUND(I266*H266,2)</f>
        <v>0</v>
      </c>
      <c r="K266" s="282"/>
      <c r="L266" s="283"/>
      <c r="M266" s="284" t="s">
        <v>1</v>
      </c>
      <c r="N266" s="285" t="s">
        <v>38</v>
      </c>
      <c r="O266" s="90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47" t="s">
        <v>175</v>
      </c>
      <c r="AT266" s="247" t="s">
        <v>243</v>
      </c>
      <c r="AU266" s="247" t="s">
        <v>83</v>
      </c>
      <c r="AY266" s="16" t="s">
        <v>128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6" t="s">
        <v>81</v>
      </c>
      <c r="BK266" s="248">
        <f>ROUND(I266*H266,2)</f>
        <v>0</v>
      </c>
      <c r="BL266" s="16" t="s">
        <v>134</v>
      </c>
      <c r="BM266" s="247" t="s">
        <v>908</v>
      </c>
    </row>
    <row r="267" s="2" customFormat="1">
      <c r="A267" s="37"/>
      <c r="B267" s="38"/>
      <c r="C267" s="39"/>
      <c r="D267" s="249" t="s">
        <v>136</v>
      </c>
      <c r="E267" s="39"/>
      <c r="F267" s="250" t="s">
        <v>395</v>
      </c>
      <c r="G267" s="39"/>
      <c r="H267" s="39"/>
      <c r="I267" s="143"/>
      <c r="J267" s="39"/>
      <c r="K267" s="39"/>
      <c r="L267" s="43"/>
      <c r="M267" s="251"/>
      <c r="N267" s="252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136</v>
      </c>
      <c r="AU267" s="16" t="s">
        <v>83</v>
      </c>
    </row>
    <row r="268" s="2" customFormat="1" ht="21.75" customHeight="1">
      <c r="A268" s="37"/>
      <c r="B268" s="38"/>
      <c r="C268" s="235" t="s">
        <v>387</v>
      </c>
      <c r="D268" s="235" t="s">
        <v>130</v>
      </c>
      <c r="E268" s="236" t="s">
        <v>397</v>
      </c>
      <c r="F268" s="237" t="s">
        <v>398</v>
      </c>
      <c r="G268" s="238" t="s">
        <v>384</v>
      </c>
      <c r="H268" s="239">
        <v>2</v>
      </c>
      <c r="I268" s="240"/>
      <c r="J268" s="241">
        <f>ROUND(I268*H268,2)</f>
        <v>0</v>
      </c>
      <c r="K268" s="242"/>
      <c r="L268" s="43"/>
      <c r="M268" s="243" t="s">
        <v>1</v>
      </c>
      <c r="N268" s="244" t="s">
        <v>38</v>
      </c>
      <c r="O268" s="90"/>
      <c r="P268" s="245">
        <f>O268*H268</f>
        <v>0</v>
      </c>
      <c r="Q268" s="245">
        <v>0</v>
      </c>
      <c r="R268" s="245">
        <f>Q268*H268</f>
        <v>0</v>
      </c>
      <c r="S268" s="245">
        <v>0</v>
      </c>
      <c r="T268" s="246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47" t="s">
        <v>134</v>
      </c>
      <c r="AT268" s="247" t="s">
        <v>130</v>
      </c>
      <c r="AU268" s="247" t="s">
        <v>83</v>
      </c>
      <c r="AY268" s="16" t="s">
        <v>128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6" t="s">
        <v>81</v>
      </c>
      <c r="BK268" s="248">
        <f>ROUND(I268*H268,2)</f>
        <v>0</v>
      </c>
      <c r="BL268" s="16" t="s">
        <v>134</v>
      </c>
      <c r="BM268" s="247" t="s">
        <v>909</v>
      </c>
    </row>
    <row r="269" s="2" customFormat="1">
      <c r="A269" s="37"/>
      <c r="B269" s="38"/>
      <c r="C269" s="39"/>
      <c r="D269" s="249" t="s">
        <v>136</v>
      </c>
      <c r="E269" s="39"/>
      <c r="F269" s="250" t="s">
        <v>398</v>
      </c>
      <c r="G269" s="39"/>
      <c r="H269" s="39"/>
      <c r="I269" s="143"/>
      <c r="J269" s="39"/>
      <c r="K269" s="39"/>
      <c r="L269" s="43"/>
      <c r="M269" s="251"/>
      <c r="N269" s="252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136</v>
      </c>
      <c r="AU269" s="16" t="s">
        <v>83</v>
      </c>
    </row>
    <row r="270" s="2" customFormat="1" ht="21.75" customHeight="1">
      <c r="A270" s="37"/>
      <c r="B270" s="38"/>
      <c r="C270" s="275" t="s">
        <v>391</v>
      </c>
      <c r="D270" s="275" t="s">
        <v>243</v>
      </c>
      <c r="E270" s="276" t="s">
        <v>401</v>
      </c>
      <c r="F270" s="277" t="s">
        <v>402</v>
      </c>
      <c r="G270" s="278" t="s">
        <v>384</v>
      </c>
      <c r="H270" s="279">
        <v>2</v>
      </c>
      <c r="I270" s="280"/>
      <c r="J270" s="281">
        <f>ROUND(I270*H270,2)</f>
        <v>0</v>
      </c>
      <c r="K270" s="282"/>
      <c r="L270" s="283"/>
      <c r="M270" s="284" t="s">
        <v>1</v>
      </c>
      <c r="N270" s="285" t="s">
        <v>38</v>
      </c>
      <c r="O270" s="90"/>
      <c r="P270" s="245">
        <f>O270*H270</f>
        <v>0</v>
      </c>
      <c r="Q270" s="245">
        <v>0.086999999999999994</v>
      </c>
      <c r="R270" s="245">
        <f>Q270*H270</f>
        <v>0.17399999999999999</v>
      </c>
      <c r="S270" s="245">
        <v>0</v>
      </c>
      <c r="T270" s="24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47" t="s">
        <v>175</v>
      </c>
      <c r="AT270" s="247" t="s">
        <v>243</v>
      </c>
      <c r="AU270" s="247" t="s">
        <v>83</v>
      </c>
      <c r="AY270" s="16" t="s">
        <v>128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6" t="s">
        <v>81</v>
      </c>
      <c r="BK270" s="248">
        <f>ROUND(I270*H270,2)</f>
        <v>0</v>
      </c>
      <c r="BL270" s="16" t="s">
        <v>134</v>
      </c>
      <c r="BM270" s="247" t="s">
        <v>910</v>
      </c>
    </row>
    <row r="271" s="2" customFormat="1">
      <c r="A271" s="37"/>
      <c r="B271" s="38"/>
      <c r="C271" s="39"/>
      <c r="D271" s="249" t="s">
        <v>136</v>
      </c>
      <c r="E271" s="39"/>
      <c r="F271" s="250" t="s">
        <v>402</v>
      </c>
      <c r="G271" s="39"/>
      <c r="H271" s="39"/>
      <c r="I271" s="143"/>
      <c r="J271" s="39"/>
      <c r="K271" s="39"/>
      <c r="L271" s="43"/>
      <c r="M271" s="251"/>
      <c r="N271" s="252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136</v>
      </c>
      <c r="AU271" s="16" t="s">
        <v>83</v>
      </c>
    </row>
    <row r="272" s="2" customFormat="1" ht="21.75" customHeight="1">
      <c r="A272" s="37"/>
      <c r="B272" s="38"/>
      <c r="C272" s="275" t="s">
        <v>396</v>
      </c>
      <c r="D272" s="275" t="s">
        <v>243</v>
      </c>
      <c r="E272" s="276" t="s">
        <v>405</v>
      </c>
      <c r="F272" s="277" t="s">
        <v>406</v>
      </c>
      <c r="G272" s="278" t="s">
        <v>384</v>
      </c>
      <c r="H272" s="279">
        <v>2</v>
      </c>
      <c r="I272" s="280"/>
      <c r="J272" s="281">
        <f>ROUND(I272*H272,2)</f>
        <v>0</v>
      </c>
      <c r="K272" s="282"/>
      <c r="L272" s="283"/>
      <c r="M272" s="284" t="s">
        <v>1</v>
      </c>
      <c r="N272" s="285" t="s">
        <v>38</v>
      </c>
      <c r="O272" s="90"/>
      <c r="P272" s="245">
        <f>O272*H272</f>
        <v>0</v>
      </c>
      <c r="Q272" s="245">
        <v>0.10299999999999999</v>
      </c>
      <c r="R272" s="245">
        <f>Q272*H272</f>
        <v>0.20599999999999999</v>
      </c>
      <c r="S272" s="245">
        <v>0</v>
      </c>
      <c r="T272" s="24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47" t="s">
        <v>175</v>
      </c>
      <c r="AT272" s="247" t="s">
        <v>243</v>
      </c>
      <c r="AU272" s="247" t="s">
        <v>83</v>
      </c>
      <c r="AY272" s="16" t="s">
        <v>128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6" t="s">
        <v>81</v>
      </c>
      <c r="BK272" s="248">
        <f>ROUND(I272*H272,2)</f>
        <v>0</v>
      </c>
      <c r="BL272" s="16" t="s">
        <v>134</v>
      </c>
      <c r="BM272" s="247" t="s">
        <v>911</v>
      </c>
    </row>
    <row r="273" s="2" customFormat="1">
      <c r="A273" s="37"/>
      <c r="B273" s="38"/>
      <c r="C273" s="39"/>
      <c r="D273" s="249" t="s">
        <v>136</v>
      </c>
      <c r="E273" s="39"/>
      <c r="F273" s="250" t="s">
        <v>406</v>
      </c>
      <c r="G273" s="39"/>
      <c r="H273" s="39"/>
      <c r="I273" s="143"/>
      <c r="J273" s="39"/>
      <c r="K273" s="39"/>
      <c r="L273" s="43"/>
      <c r="M273" s="251"/>
      <c r="N273" s="252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136</v>
      </c>
      <c r="AU273" s="16" t="s">
        <v>83</v>
      </c>
    </row>
    <row r="274" s="2" customFormat="1" ht="33" customHeight="1">
      <c r="A274" s="37"/>
      <c r="B274" s="38"/>
      <c r="C274" s="275" t="s">
        <v>400</v>
      </c>
      <c r="D274" s="275" t="s">
        <v>243</v>
      </c>
      <c r="E274" s="276" t="s">
        <v>409</v>
      </c>
      <c r="F274" s="277" t="s">
        <v>410</v>
      </c>
      <c r="G274" s="278" t="s">
        <v>384</v>
      </c>
      <c r="H274" s="279">
        <v>2</v>
      </c>
      <c r="I274" s="280"/>
      <c r="J274" s="281">
        <f>ROUND(I274*H274,2)</f>
        <v>0</v>
      </c>
      <c r="K274" s="282"/>
      <c r="L274" s="283"/>
      <c r="M274" s="284" t="s">
        <v>1</v>
      </c>
      <c r="N274" s="285" t="s">
        <v>38</v>
      </c>
      <c r="O274" s="90"/>
      <c r="P274" s="245">
        <f>O274*H274</f>
        <v>0</v>
      </c>
      <c r="Q274" s="245">
        <v>0.23200000000000001</v>
      </c>
      <c r="R274" s="245">
        <f>Q274*H274</f>
        <v>0.46400000000000002</v>
      </c>
      <c r="S274" s="245">
        <v>0</v>
      </c>
      <c r="T274" s="24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47" t="s">
        <v>175</v>
      </c>
      <c r="AT274" s="247" t="s">
        <v>243</v>
      </c>
      <c r="AU274" s="247" t="s">
        <v>83</v>
      </c>
      <c r="AY274" s="16" t="s">
        <v>128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6" t="s">
        <v>81</v>
      </c>
      <c r="BK274" s="248">
        <f>ROUND(I274*H274,2)</f>
        <v>0</v>
      </c>
      <c r="BL274" s="16" t="s">
        <v>134</v>
      </c>
      <c r="BM274" s="247" t="s">
        <v>912</v>
      </c>
    </row>
    <row r="275" s="2" customFormat="1">
      <c r="A275" s="37"/>
      <c r="B275" s="38"/>
      <c r="C275" s="39"/>
      <c r="D275" s="249" t="s">
        <v>136</v>
      </c>
      <c r="E275" s="39"/>
      <c r="F275" s="250" t="s">
        <v>410</v>
      </c>
      <c r="G275" s="39"/>
      <c r="H275" s="39"/>
      <c r="I275" s="143"/>
      <c r="J275" s="39"/>
      <c r="K275" s="39"/>
      <c r="L275" s="43"/>
      <c r="M275" s="251"/>
      <c r="N275" s="252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136</v>
      </c>
      <c r="AU275" s="16" t="s">
        <v>83</v>
      </c>
    </row>
    <row r="276" s="2" customFormat="1" ht="33" customHeight="1">
      <c r="A276" s="37"/>
      <c r="B276" s="38"/>
      <c r="C276" s="275" t="s">
        <v>404</v>
      </c>
      <c r="D276" s="275" t="s">
        <v>243</v>
      </c>
      <c r="E276" s="276" t="s">
        <v>413</v>
      </c>
      <c r="F276" s="277" t="s">
        <v>414</v>
      </c>
      <c r="G276" s="278" t="s">
        <v>384</v>
      </c>
      <c r="H276" s="279">
        <v>2</v>
      </c>
      <c r="I276" s="280"/>
      <c r="J276" s="281">
        <f>ROUND(I276*H276,2)</f>
        <v>0</v>
      </c>
      <c r="K276" s="282"/>
      <c r="L276" s="283"/>
      <c r="M276" s="284" t="s">
        <v>1</v>
      </c>
      <c r="N276" s="285" t="s">
        <v>38</v>
      </c>
      <c r="O276" s="90"/>
      <c r="P276" s="245">
        <f>O276*H276</f>
        <v>0</v>
      </c>
      <c r="Q276" s="245">
        <v>0.17000000000000001</v>
      </c>
      <c r="R276" s="245">
        <f>Q276*H276</f>
        <v>0.34000000000000002</v>
      </c>
      <c r="S276" s="245">
        <v>0</v>
      </c>
      <c r="T276" s="24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7" t="s">
        <v>175</v>
      </c>
      <c r="AT276" s="247" t="s">
        <v>243</v>
      </c>
      <c r="AU276" s="247" t="s">
        <v>83</v>
      </c>
      <c r="AY276" s="16" t="s">
        <v>128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6" t="s">
        <v>81</v>
      </c>
      <c r="BK276" s="248">
        <f>ROUND(I276*H276,2)</f>
        <v>0</v>
      </c>
      <c r="BL276" s="16" t="s">
        <v>134</v>
      </c>
      <c r="BM276" s="247" t="s">
        <v>913</v>
      </c>
    </row>
    <row r="277" s="2" customFormat="1">
      <c r="A277" s="37"/>
      <c r="B277" s="38"/>
      <c r="C277" s="39"/>
      <c r="D277" s="249" t="s">
        <v>136</v>
      </c>
      <c r="E277" s="39"/>
      <c r="F277" s="250" t="s">
        <v>414</v>
      </c>
      <c r="G277" s="39"/>
      <c r="H277" s="39"/>
      <c r="I277" s="143"/>
      <c r="J277" s="39"/>
      <c r="K277" s="39"/>
      <c r="L277" s="43"/>
      <c r="M277" s="251"/>
      <c r="N277" s="252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136</v>
      </c>
      <c r="AU277" s="16" t="s">
        <v>83</v>
      </c>
    </row>
    <row r="278" s="2" customFormat="1" ht="21.75" customHeight="1">
      <c r="A278" s="37"/>
      <c r="B278" s="38"/>
      <c r="C278" s="275" t="s">
        <v>408</v>
      </c>
      <c r="D278" s="275" t="s">
        <v>243</v>
      </c>
      <c r="E278" s="276" t="s">
        <v>417</v>
      </c>
      <c r="F278" s="277" t="s">
        <v>418</v>
      </c>
      <c r="G278" s="278" t="s">
        <v>384</v>
      </c>
      <c r="H278" s="279">
        <v>2</v>
      </c>
      <c r="I278" s="280"/>
      <c r="J278" s="281">
        <f>ROUND(I278*H278,2)</f>
        <v>0</v>
      </c>
      <c r="K278" s="282"/>
      <c r="L278" s="283"/>
      <c r="M278" s="284" t="s">
        <v>1</v>
      </c>
      <c r="N278" s="285" t="s">
        <v>38</v>
      </c>
      <c r="O278" s="90"/>
      <c r="P278" s="245">
        <f>O278*H278</f>
        <v>0</v>
      </c>
      <c r="Q278" s="245">
        <v>0.059999999999999998</v>
      </c>
      <c r="R278" s="245">
        <f>Q278*H278</f>
        <v>0.12</v>
      </c>
      <c r="S278" s="245">
        <v>0</v>
      </c>
      <c r="T278" s="24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47" t="s">
        <v>175</v>
      </c>
      <c r="AT278" s="247" t="s">
        <v>243</v>
      </c>
      <c r="AU278" s="247" t="s">
        <v>83</v>
      </c>
      <c r="AY278" s="16" t="s">
        <v>128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16" t="s">
        <v>81</v>
      </c>
      <c r="BK278" s="248">
        <f>ROUND(I278*H278,2)</f>
        <v>0</v>
      </c>
      <c r="BL278" s="16" t="s">
        <v>134</v>
      </c>
      <c r="BM278" s="247" t="s">
        <v>914</v>
      </c>
    </row>
    <row r="279" s="2" customFormat="1">
      <c r="A279" s="37"/>
      <c r="B279" s="38"/>
      <c r="C279" s="39"/>
      <c r="D279" s="249" t="s">
        <v>136</v>
      </c>
      <c r="E279" s="39"/>
      <c r="F279" s="250" t="s">
        <v>418</v>
      </c>
      <c r="G279" s="39"/>
      <c r="H279" s="39"/>
      <c r="I279" s="143"/>
      <c r="J279" s="39"/>
      <c r="K279" s="39"/>
      <c r="L279" s="43"/>
      <c r="M279" s="251"/>
      <c r="N279" s="252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136</v>
      </c>
      <c r="AU279" s="16" t="s">
        <v>83</v>
      </c>
    </row>
    <row r="280" s="2" customFormat="1" ht="16.5" customHeight="1">
      <c r="A280" s="37"/>
      <c r="B280" s="38"/>
      <c r="C280" s="275" t="s">
        <v>412</v>
      </c>
      <c r="D280" s="275" t="s">
        <v>243</v>
      </c>
      <c r="E280" s="276" t="s">
        <v>421</v>
      </c>
      <c r="F280" s="277" t="s">
        <v>422</v>
      </c>
      <c r="G280" s="278" t="s">
        <v>384</v>
      </c>
      <c r="H280" s="279">
        <v>2</v>
      </c>
      <c r="I280" s="280"/>
      <c r="J280" s="281">
        <f>ROUND(I280*H280,2)</f>
        <v>0</v>
      </c>
      <c r="K280" s="282"/>
      <c r="L280" s="283"/>
      <c r="M280" s="284" t="s">
        <v>1</v>
      </c>
      <c r="N280" s="285" t="s">
        <v>38</v>
      </c>
      <c r="O280" s="90"/>
      <c r="P280" s="245">
        <f>O280*H280</f>
        <v>0</v>
      </c>
      <c r="Q280" s="245">
        <v>0.0060000000000000001</v>
      </c>
      <c r="R280" s="245">
        <f>Q280*H280</f>
        <v>0.012</v>
      </c>
      <c r="S280" s="245">
        <v>0</v>
      </c>
      <c r="T280" s="246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47" t="s">
        <v>175</v>
      </c>
      <c r="AT280" s="247" t="s">
        <v>243</v>
      </c>
      <c r="AU280" s="247" t="s">
        <v>83</v>
      </c>
      <c r="AY280" s="16" t="s">
        <v>128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6" t="s">
        <v>81</v>
      </c>
      <c r="BK280" s="248">
        <f>ROUND(I280*H280,2)</f>
        <v>0</v>
      </c>
      <c r="BL280" s="16" t="s">
        <v>134</v>
      </c>
      <c r="BM280" s="247" t="s">
        <v>915</v>
      </c>
    </row>
    <row r="281" s="2" customFormat="1">
      <c r="A281" s="37"/>
      <c r="B281" s="38"/>
      <c r="C281" s="39"/>
      <c r="D281" s="249" t="s">
        <v>136</v>
      </c>
      <c r="E281" s="39"/>
      <c r="F281" s="250" t="s">
        <v>424</v>
      </c>
      <c r="G281" s="39"/>
      <c r="H281" s="39"/>
      <c r="I281" s="143"/>
      <c r="J281" s="39"/>
      <c r="K281" s="39"/>
      <c r="L281" s="43"/>
      <c r="M281" s="251"/>
      <c r="N281" s="252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136</v>
      </c>
      <c r="AU281" s="16" t="s">
        <v>83</v>
      </c>
    </row>
    <row r="282" s="2" customFormat="1" ht="21.75" customHeight="1">
      <c r="A282" s="37"/>
      <c r="B282" s="38"/>
      <c r="C282" s="235" t="s">
        <v>416</v>
      </c>
      <c r="D282" s="235" t="s">
        <v>130</v>
      </c>
      <c r="E282" s="236" t="s">
        <v>431</v>
      </c>
      <c r="F282" s="237" t="s">
        <v>432</v>
      </c>
      <c r="G282" s="238" t="s">
        <v>384</v>
      </c>
      <c r="H282" s="239">
        <v>2</v>
      </c>
      <c r="I282" s="240"/>
      <c r="J282" s="241">
        <f>ROUND(I282*H282,2)</f>
        <v>0</v>
      </c>
      <c r="K282" s="242"/>
      <c r="L282" s="43"/>
      <c r="M282" s="243" t="s">
        <v>1</v>
      </c>
      <c r="N282" s="244" t="s">
        <v>38</v>
      </c>
      <c r="O282" s="90"/>
      <c r="P282" s="245">
        <f>O282*H282</f>
        <v>0</v>
      </c>
      <c r="Q282" s="245">
        <v>0</v>
      </c>
      <c r="R282" s="245">
        <f>Q282*H282</f>
        <v>0</v>
      </c>
      <c r="S282" s="245">
        <v>0</v>
      </c>
      <c r="T282" s="24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47" t="s">
        <v>134</v>
      </c>
      <c r="AT282" s="247" t="s">
        <v>130</v>
      </c>
      <c r="AU282" s="247" t="s">
        <v>83</v>
      </c>
      <c r="AY282" s="16" t="s">
        <v>128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6" t="s">
        <v>81</v>
      </c>
      <c r="BK282" s="248">
        <f>ROUND(I282*H282,2)</f>
        <v>0</v>
      </c>
      <c r="BL282" s="16" t="s">
        <v>134</v>
      </c>
      <c r="BM282" s="247" t="s">
        <v>916</v>
      </c>
    </row>
    <row r="283" s="2" customFormat="1">
      <c r="A283" s="37"/>
      <c r="B283" s="38"/>
      <c r="C283" s="39"/>
      <c r="D283" s="249" t="s">
        <v>136</v>
      </c>
      <c r="E283" s="39"/>
      <c r="F283" s="250" t="s">
        <v>432</v>
      </c>
      <c r="G283" s="39"/>
      <c r="H283" s="39"/>
      <c r="I283" s="143"/>
      <c r="J283" s="39"/>
      <c r="K283" s="39"/>
      <c r="L283" s="43"/>
      <c r="M283" s="251"/>
      <c r="N283" s="252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136</v>
      </c>
      <c r="AU283" s="16" t="s">
        <v>83</v>
      </c>
    </row>
    <row r="284" s="2" customFormat="1" ht="16.5" customHeight="1">
      <c r="A284" s="37"/>
      <c r="B284" s="38"/>
      <c r="C284" s="275" t="s">
        <v>420</v>
      </c>
      <c r="D284" s="275" t="s">
        <v>243</v>
      </c>
      <c r="E284" s="276" t="s">
        <v>435</v>
      </c>
      <c r="F284" s="277" t="s">
        <v>436</v>
      </c>
      <c r="G284" s="278" t="s">
        <v>384</v>
      </c>
      <c r="H284" s="279">
        <v>2</v>
      </c>
      <c r="I284" s="280"/>
      <c r="J284" s="281">
        <f>ROUND(I284*H284,2)</f>
        <v>0</v>
      </c>
      <c r="K284" s="282"/>
      <c r="L284" s="283"/>
      <c r="M284" s="284" t="s">
        <v>1</v>
      </c>
      <c r="N284" s="285" t="s">
        <v>38</v>
      </c>
      <c r="O284" s="90"/>
      <c r="P284" s="245">
        <f>O284*H284</f>
        <v>0</v>
      </c>
      <c r="Q284" s="245">
        <v>0.058000000000000003</v>
      </c>
      <c r="R284" s="245">
        <f>Q284*H284</f>
        <v>0.11600000000000001</v>
      </c>
      <c r="S284" s="245">
        <v>0</v>
      </c>
      <c r="T284" s="24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47" t="s">
        <v>175</v>
      </c>
      <c r="AT284" s="247" t="s">
        <v>243</v>
      </c>
      <c r="AU284" s="247" t="s">
        <v>83</v>
      </c>
      <c r="AY284" s="16" t="s">
        <v>128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6" t="s">
        <v>81</v>
      </c>
      <c r="BK284" s="248">
        <f>ROUND(I284*H284,2)</f>
        <v>0</v>
      </c>
      <c r="BL284" s="16" t="s">
        <v>134</v>
      </c>
      <c r="BM284" s="247" t="s">
        <v>917</v>
      </c>
    </row>
    <row r="285" s="2" customFormat="1">
      <c r="A285" s="37"/>
      <c r="B285" s="38"/>
      <c r="C285" s="39"/>
      <c r="D285" s="249" t="s">
        <v>136</v>
      </c>
      <c r="E285" s="39"/>
      <c r="F285" s="250" t="s">
        <v>438</v>
      </c>
      <c r="G285" s="39"/>
      <c r="H285" s="39"/>
      <c r="I285" s="143"/>
      <c r="J285" s="39"/>
      <c r="K285" s="39"/>
      <c r="L285" s="43"/>
      <c r="M285" s="251"/>
      <c r="N285" s="252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136</v>
      </c>
      <c r="AU285" s="16" t="s">
        <v>83</v>
      </c>
    </row>
    <row r="286" s="2" customFormat="1" ht="21.75" customHeight="1">
      <c r="A286" s="37"/>
      <c r="B286" s="38"/>
      <c r="C286" s="235" t="s">
        <v>425</v>
      </c>
      <c r="D286" s="235" t="s">
        <v>130</v>
      </c>
      <c r="E286" s="236" t="s">
        <v>440</v>
      </c>
      <c r="F286" s="237" t="s">
        <v>441</v>
      </c>
      <c r="G286" s="238" t="s">
        <v>384</v>
      </c>
      <c r="H286" s="239">
        <v>2</v>
      </c>
      <c r="I286" s="240"/>
      <c r="J286" s="241">
        <f>ROUND(I286*H286,2)</f>
        <v>0</v>
      </c>
      <c r="K286" s="242"/>
      <c r="L286" s="43"/>
      <c r="M286" s="243" t="s">
        <v>1</v>
      </c>
      <c r="N286" s="244" t="s">
        <v>38</v>
      </c>
      <c r="O286" s="90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47" t="s">
        <v>134</v>
      </c>
      <c r="AT286" s="247" t="s">
        <v>130</v>
      </c>
      <c r="AU286" s="247" t="s">
        <v>83</v>
      </c>
      <c r="AY286" s="16" t="s">
        <v>128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6" t="s">
        <v>81</v>
      </c>
      <c r="BK286" s="248">
        <f>ROUND(I286*H286,2)</f>
        <v>0</v>
      </c>
      <c r="BL286" s="16" t="s">
        <v>134</v>
      </c>
      <c r="BM286" s="247" t="s">
        <v>918</v>
      </c>
    </row>
    <row r="287" s="2" customFormat="1">
      <c r="A287" s="37"/>
      <c r="B287" s="38"/>
      <c r="C287" s="39"/>
      <c r="D287" s="249" t="s">
        <v>136</v>
      </c>
      <c r="E287" s="39"/>
      <c r="F287" s="250" t="s">
        <v>441</v>
      </c>
      <c r="G287" s="39"/>
      <c r="H287" s="39"/>
      <c r="I287" s="143"/>
      <c r="J287" s="39"/>
      <c r="K287" s="39"/>
      <c r="L287" s="43"/>
      <c r="M287" s="251"/>
      <c r="N287" s="252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136</v>
      </c>
      <c r="AU287" s="16" t="s">
        <v>83</v>
      </c>
    </row>
    <row r="288" s="2" customFormat="1" ht="21.75" customHeight="1">
      <c r="A288" s="37"/>
      <c r="B288" s="38"/>
      <c r="C288" s="235" t="s">
        <v>430</v>
      </c>
      <c r="D288" s="235" t="s">
        <v>130</v>
      </c>
      <c r="E288" s="236" t="s">
        <v>444</v>
      </c>
      <c r="F288" s="237" t="s">
        <v>445</v>
      </c>
      <c r="G288" s="238" t="s">
        <v>384</v>
      </c>
      <c r="H288" s="239">
        <v>1</v>
      </c>
      <c r="I288" s="240"/>
      <c r="J288" s="241">
        <f>ROUND(I288*H288,2)</f>
        <v>0</v>
      </c>
      <c r="K288" s="242"/>
      <c r="L288" s="43"/>
      <c r="M288" s="243" t="s">
        <v>1</v>
      </c>
      <c r="N288" s="244" t="s">
        <v>38</v>
      </c>
      <c r="O288" s="90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7" t="s">
        <v>134</v>
      </c>
      <c r="AT288" s="247" t="s">
        <v>130</v>
      </c>
      <c r="AU288" s="247" t="s">
        <v>83</v>
      </c>
      <c r="AY288" s="16" t="s">
        <v>128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6" t="s">
        <v>81</v>
      </c>
      <c r="BK288" s="248">
        <f>ROUND(I288*H288,2)</f>
        <v>0</v>
      </c>
      <c r="BL288" s="16" t="s">
        <v>134</v>
      </c>
      <c r="BM288" s="247" t="s">
        <v>919</v>
      </c>
    </row>
    <row r="289" s="2" customFormat="1">
      <c r="A289" s="37"/>
      <c r="B289" s="38"/>
      <c r="C289" s="39"/>
      <c r="D289" s="249" t="s">
        <v>136</v>
      </c>
      <c r="E289" s="39"/>
      <c r="F289" s="250" t="s">
        <v>447</v>
      </c>
      <c r="G289" s="39"/>
      <c r="H289" s="39"/>
      <c r="I289" s="143"/>
      <c r="J289" s="39"/>
      <c r="K289" s="39"/>
      <c r="L289" s="43"/>
      <c r="M289" s="251"/>
      <c r="N289" s="252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136</v>
      </c>
      <c r="AU289" s="16" t="s">
        <v>83</v>
      </c>
    </row>
    <row r="290" s="2" customFormat="1" ht="21.75" customHeight="1">
      <c r="A290" s="37"/>
      <c r="B290" s="38"/>
      <c r="C290" s="235" t="s">
        <v>434</v>
      </c>
      <c r="D290" s="235" t="s">
        <v>130</v>
      </c>
      <c r="E290" s="236" t="s">
        <v>920</v>
      </c>
      <c r="F290" s="237" t="s">
        <v>921</v>
      </c>
      <c r="G290" s="238" t="s">
        <v>159</v>
      </c>
      <c r="H290" s="239">
        <v>9</v>
      </c>
      <c r="I290" s="240"/>
      <c r="J290" s="241">
        <f>ROUND(I290*H290,2)</f>
        <v>0</v>
      </c>
      <c r="K290" s="242"/>
      <c r="L290" s="43"/>
      <c r="M290" s="243" t="s">
        <v>1</v>
      </c>
      <c r="N290" s="244" t="s">
        <v>38</v>
      </c>
      <c r="O290" s="90"/>
      <c r="P290" s="245">
        <f>O290*H290</f>
        <v>0</v>
      </c>
      <c r="Q290" s="245">
        <v>0.43819000000000002</v>
      </c>
      <c r="R290" s="245">
        <f>Q290*H290</f>
        <v>3.9437100000000003</v>
      </c>
      <c r="S290" s="245">
        <v>0</v>
      </c>
      <c r="T290" s="246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7" t="s">
        <v>134</v>
      </c>
      <c r="AT290" s="247" t="s">
        <v>130</v>
      </c>
      <c r="AU290" s="247" t="s">
        <v>83</v>
      </c>
      <c r="AY290" s="16" t="s">
        <v>128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6" t="s">
        <v>81</v>
      </c>
      <c r="BK290" s="248">
        <f>ROUND(I290*H290,2)</f>
        <v>0</v>
      </c>
      <c r="BL290" s="16" t="s">
        <v>134</v>
      </c>
      <c r="BM290" s="247" t="s">
        <v>922</v>
      </c>
    </row>
    <row r="291" s="2" customFormat="1">
      <c r="A291" s="37"/>
      <c r="B291" s="38"/>
      <c r="C291" s="39"/>
      <c r="D291" s="249" t="s">
        <v>136</v>
      </c>
      <c r="E291" s="39"/>
      <c r="F291" s="250" t="s">
        <v>923</v>
      </c>
      <c r="G291" s="39"/>
      <c r="H291" s="39"/>
      <c r="I291" s="143"/>
      <c r="J291" s="39"/>
      <c r="K291" s="39"/>
      <c r="L291" s="43"/>
      <c r="M291" s="251"/>
      <c r="N291" s="252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136</v>
      </c>
      <c r="AU291" s="16" t="s">
        <v>83</v>
      </c>
    </row>
    <row r="292" s="2" customFormat="1" ht="21.75" customHeight="1">
      <c r="A292" s="37"/>
      <c r="B292" s="38"/>
      <c r="C292" s="275" t="s">
        <v>439</v>
      </c>
      <c r="D292" s="275" t="s">
        <v>243</v>
      </c>
      <c r="E292" s="276" t="s">
        <v>924</v>
      </c>
      <c r="F292" s="277" t="s">
        <v>925</v>
      </c>
      <c r="G292" s="278" t="s">
        <v>159</v>
      </c>
      <c r="H292" s="279">
        <v>9</v>
      </c>
      <c r="I292" s="280"/>
      <c r="J292" s="281">
        <f>ROUND(I292*H292,2)</f>
        <v>0</v>
      </c>
      <c r="K292" s="282"/>
      <c r="L292" s="283"/>
      <c r="M292" s="284" t="s">
        <v>1</v>
      </c>
      <c r="N292" s="285" t="s">
        <v>38</v>
      </c>
      <c r="O292" s="90"/>
      <c r="P292" s="245">
        <f>O292*H292</f>
        <v>0</v>
      </c>
      <c r="Q292" s="245">
        <v>0</v>
      </c>
      <c r="R292" s="245">
        <f>Q292*H292</f>
        <v>0</v>
      </c>
      <c r="S292" s="245">
        <v>0</v>
      </c>
      <c r="T292" s="24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7" t="s">
        <v>175</v>
      </c>
      <c r="AT292" s="247" t="s">
        <v>243</v>
      </c>
      <c r="AU292" s="247" t="s">
        <v>83</v>
      </c>
      <c r="AY292" s="16" t="s">
        <v>128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6" t="s">
        <v>81</v>
      </c>
      <c r="BK292" s="248">
        <f>ROUND(I292*H292,2)</f>
        <v>0</v>
      </c>
      <c r="BL292" s="16" t="s">
        <v>134</v>
      </c>
      <c r="BM292" s="247" t="s">
        <v>926</v>
      </c>
    </row>
    <row r="293" s="2" customFormat="1">
      <c r="A293" s="37"/>
      <c r="B293" s="38"/>
      <c r="C293" s="39"/>
      <c r="D293" s="249" t="s">
        <v>136</v>
      </c>
      <c r="E293" s="39"/>
      <c r="F293" s="250" t="s">
        <v>925</v>
      </c>
      <c r="G293" s="39"/>
      <c r="H293" s="39"/>
      <c r="I293" s="143"/>
      <c r="J293" s="39"/>
      <c r="K293" s="39"/>
      <c r="L293" s="43"/>
      <c r="M293" s="251"/>
      <c r="N293" s="252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136</v>
      </c>
      <c r="AU293" s="16" t="s">
        <v>83</v>
      </c>
    </row>
    <row r="294" s="2" customFormat="1" ht="16.5" customHeight="1">
      <c r="A294" s="37"/>
      <c r="B294" s="38"/>
      <c r="C294" s="235" t="s">
        <v>443</v>
      </c>
      <c r="D294" s="235" t="s">
        <v>130</v>
      </c>
      <c r="E294" s="236" t="s">
        <v>449</v>
      </c>
      <c r="F294" s="237" t="s">
        <v>450</v>
      </c>
      <c r="G294" s="238" t="s">
        <v>384</v>
      </c>
      <c r="H294" s="239">
        <v>2</v>
      </c>
      <c r="I294" s="240"/>
      <c r="J294" s="241">
        <f>ROUND(I294*H294,2)</f>
        <v>0</v>
      </c>
      <c r="K294" s="242"/>
      <c r="L294" s="43"/>
      <c r="M294" s="243" t="s">
        <v>1</v>
      </c>
      <c r="N294" s="244" t="s">
        <v>38</v>
      </c>
      <c r="O294" s="90"/>
      <c r="P294" s="245">
        <f>O294*H294</f>
        <v>0</v>
      </c>
      <c r="Q294" s="245">
        <v>0</v>
      </c>
      <c r="R294" s="245">
        <f>Q294*H294</f>
        <v>0</v>
      </c>
      <c r="S294" s="245">
        <v>0</v>
      </c>
      <c r="T294" s="24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7" t="s">
        <v>134</v>
      </c>
      <c r="AT294" s="247" t="s">
        <v>130</v>
      </c>
      <c r="AU294" s="247" t="s">
        <v>83</v>
      </c>
      <c r="AY294" s="16" t="s">
        <v>128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6" t="s">
        <v>81</v>
      </c>
      <c r="BK294" s="248">
        <f>ROUND(I294*H294,2)</f>
        <v>0</v>
      </c>
      <c r="BL294" s="16" t="s">
        <v>134</v>
      </c>
      <c r="BM294" s="247" t="s">
        <v>927</v>
      </c>
    </row>
    <row r="295" s="2" customFormat="1">
      <c r="A295" s="37"/>
      <c r="B295" s="38"/>
      <c r="C295" s="39"/>
      <c r="D295" s="249" t="s">
        <v>136</v>
      </c>
      <c r="E295" s="39"/>
      <c r="F295" s="250" t="s">
        <v>452</v>
      </c>
      <c r="G295" s="39"/>
      <c r="H295" s="39"/>
      <c r="I295" s="143"/>
      <c r="J295" s="39"/>
      <c r="K295" s="39"/>
      <c r="L295" s="43"/>
      <c r="M295" s="251"/>
      <c r="N295" s="252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136</v>
      </c>
      <c r="AU295" s="16" t="s">
        <v>83</v>
      </c>
    </row>
    <row r="296" s="12" customFormat="1" ht="22.8" customHeight="1">
      <c r="A296" s="12"/>
      <c r="B296" s="219"/>
      <c r="C296" s="220"/>
      <c r="D296" s="221" t="s">
        <v>72</v>
      </c>
      <c r="E296" s="233" t="s">
        <v>182</v>
      </c>
      <c r="F296" s="233" t="s">
        <v>453</v>
      </c>
      <c r="G296" s="220"/>
      <c r="H296" s="220"/>
      <c r="I296" s="223"/>
      <c r="J296" s="234">
        <f>BK296</f>
        <v>0</v>
      </c>
      <c r="K296" s="220"/>
      <c r="L296" s="225"/>
      <c r="M296" s="226"/>
      <c r="N296" s="227"/>
      <c r="O296" s="227"/>
      <c r="P296" s="228">
        <f>P297+SUM(P298:P348)</f>
        <v>0</v>
      </c>
      <c r="Q296" s="227"/>
      <c r="R296" s="228">
        <f>R297+SUM(R298:R348)</f>
        <v>11.371865700000001</v>
      </c>
      <c r="S296" s="227"/>
      <c r="T296" s="229">
        <f>T297+SUM(T298:T348)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30" t="s">
        <v>81</v>
      </c>
      <c r="AT296" s="231" t="s">
        <v>72</v>
      </c>
      <c r="AU296" s="231" t="s">
        <v>81</v>
      </c>
      <c r="AY296" s="230" t="s">
        <v>128</v>
      </c>
      <c r="BK296" s="232">
        <f>BK297+SUM(BK298:BK348)</f>
        <v>0</v>
      </c>
    </row>
    <row r="297" s="2" customFormat="1" ht="21.75" customHeight="1">
      <c r="A297" s="37"/>
      <c r="B297" s="38"/>
      <c r="C297" s="235" t="s">
        <v>448</v>
      </c>
      <c r="D297" s="235" t="s">
        <v>130</v>
      </c>
      <c r="E297" s="236" t="s">
        <v>546</v>
      </c>
      <c r="F297" s="237" t="s">
        <v>547</v>
      </c>
      <c r="G297" s="238" t="s">
        <v>384</v>
      </c>
      <c r="H297" s="239">
        <v>3</v>
      </c>
      <c r="I297" s="240"/>
      <c r="J297" s="241">
        <f>ROUND(I297*H297,2)</f>
        <v>0</v>
      </c>
      <c r="K297" s="242"/>
      <c r="L297" s="43"/>
      <c r="M297" s="243" t="s">
        <v>1</v>
      </c>
      <c r="N297" s="244" t="s">
        <v>38</v>
      </c>
      <c r="O297" s="90"/>
      <c r="P297" s="245">
        <f>O297*H297</f>
        <v>0</v>
      </c>
      <c r="Q297" s="245">
        <v>0</v>
      </c>
      <c r="R297" s="245">
        <f>Q297*H297</f>
        <v>0</v>
      </c>
      <c r="S297" s="245">
        <v>0</v>
      </c>
      <c r="T297" s="24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47" t="s">
        <v>134</v>
      </c>
      <c r="AT297" s="247" t="s">
        <v>130</v>
      </c>
      <c r="AU297" s="247" t="s">
        <v>83</v>
      </c>
      <c r="AY297" s="16" t="s">
        <v>128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6" t="s">
        <v>81</v>
      </c>
      <c r="BK297" s="248">
        <f>ROUND(I297*H297,2)</f>
        <v>0</v>
      </c>
      <c r="BL297" s="16" t="s">
        <v>134</v>
      </c>
      <c r="BM297" s="247" t="s">
        <v>928</v>
      </c>
    </row>
    <row r="298" s="2" customFormat="1">
      <c r="A298" s="37"/>
      <c r="B298" s="38"/>
      <c r="C298" s="39"/>
      <c r="D298" s="249" t="s">
        <v>136</v>
      </c>
      <c r="E298" s="39"/>
      <c r="F298" s="250" t="s">
        <v>549</v>
      </c>
      <c r="G298" s="39"/>
      <c r="H298" s="39"/>
      <c r="I298" s="143"/>
      <c r="J298" s="39"/>
      <c r="K298" s="39"/>
      <c r="L298" s="43"/>
      <c r="M298" s="251"/>
      <c r="N298" s="252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136</v>
      </c>
      <c r="AU298" s="16" t="s">
        <v>83</v>
      </c>
    </row>
    <row r="299" s="2" customFormat="1" ht="21.75" customHeight="1">
      <c r="A299" s="37"/>
      <c r="B299" s="38"/>
      <c r="C299" s="235" t="s">
        <v>454</v>
      </c>
      <c r="D299" s="235" t="s">
        <v>130</v>
      </c>
      <c r="E299" s="236" t="s">
        <v>455</v>
      </c>
      <c r="F299" s="237" t="s">
        <v>456</v>
      </c>
      <c r="G299" s="238" t="s">
        <v>384</v>
      </c>
      <c r="H299" s="239">
        <v>11</v>
      </c>
      <c r="I299" s="240"/>
      <c r="J299" s="241">
        <f>ROUND(I299*H299,2)</f>
        <v>0</v>
      </c>
      <c r="K299" s="242"/>
      <c r="L299" s="43"/>
      <c r="M299" s="243" t="s">
        <v>1</v>
      </c>
      <c r="N299" s="244" t="s">
        <v>38</v>
      </c>
      <c r="O299" s="90"/>
      <c r="P299" s="245">
        <f>O299*H299</f>
        <v>0</v>
      </c>
      <c r="Q299" s="245">
        <v>0</v>
      </c>
      <c r="R299" s="245">
        <f>Q299*H299</f>
        <v>0</v>
      </c>
      <c r="S299" s="245">
        <v>0</v>
      </c>
      <c r="T299" s="246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7" t="s">
        <v>134</v>
      </c>
      <c r="AT299" s="247" t="s">
        <v>130</v>
      </c>
      <c r="AU299" s="247" t="s">
        <v>83</v>
      </c>
      <c r="AY299" s="16" t="s">
        <v>128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16" t="s">
        <v>81</v>
      </c>
      <c r="BK299" s="248">
        <f>ROUND(I299*H299,2)</f>
        <v>0</v>
      </c>
      <c r="BL299" s="16" t="s">
        <v>134</v>
      </c>
      <c r="BM299" s="247" t="s">
        <v>929</v>
      </c>
    </row>
    <row r="300" s="2" customFormat="1">
      <c r="A300" s="37"/>
      <c r="B300" s="38"/>
      <c r="C300" s="39"/>
      <c r="D300" s="249" t="s">
        <v>136</v>
      </c>
      <c r="E300" s="39"/>
      <c r="F300" s="250" t="s">
        <v>456</v>
      </c>
      <c r="G300" s="39"/>
      <c r="H300" s="39"/>
      <c r="I300" s="143"/>
      <c r="J300" s="39"/>
      <c r="K300" s="39"/>
      <c r="L300" s="43"/>
      <c r="M300" s="251"/>
      <c r="N300" s="252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136</v>
      </c>
      <c r="AU300" s="16" t="s">
        <v>83</v>
      </c>
    </row>
    <row r="301" s="2" customFormat="1" ht="16.5" customHeight="1">
      <c r="A301" s="37"/>
      <c r="B301" s="38"/>
      <c r="C301" s="275" t="s">
        <v>458</v>
      </c>
      <c r="D301" s="275" t="s">
        <v>243</v>
      </c>
      <c r="E301" s="276" t="s">
        <v>459</v>
      </c>
      <c r="F301" s="277" t="s">
        <v>460</v>
      </c>
      <c r="G301" s="278" t="s">
        <v>384</v>
      </c>
      <c r="H301" s="279">
        <v>8</v>
      </c>
      <c r="I301" s="280"/>
      <c r="J301" s="281">
        <f>ROUND(I301*H301,2)</f>
        <v>0</v>
      </c>
      <c r="K301" s="282"/>
      <c r="L301" s="283"/>
      <c r="M301" s="284" t="s">
        <v>1</v>
      </c>
      <c r="N301" s="285" t="s">
        <v>38</v>
      </c>
      <c r="O301" s="90"/>
      <c r="P301" s="245">
        <f>O301*H301</f>
        <v>0</v>
      </c>
      <c r="Q301" s="245">
        <v>0.0030000000000000001</v>
      </c>
      <c r="R301" s="245">
        <f>Q301*H301</f>
        <v>0.024</v>
      </c>
      <c r="S301" s="245">
        <v>0</v>
      </c>
      <c r="T301" s="24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7" t="s">
        <v>175</v>
      </c>
      <c r="AT301" s="247" t="s">
        <v>243</v>
      </c>
      <c r="AU301" s="247" t="s">
        <v>83</v>
      </c>
      <c r="AY301" s="16" t="s">
        <v>128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6" t="s">
        <v>81</v>
      </c>
      <c r="BK301" s="248">
        <f>ROUND(I301*H301,2)</f>
        <v>0</v>
      </c>
      <c r="BL301" s="16" t="s">
        <v>134</v>
      </c>
      <c r="BM301" s="247" t="s">
        <v>930</v>
      </c>
    </row>
    <row r="302" s="2" customFormat="1">
      <c r="A302" s="37"/>
      <c r="B302" s="38"/>
      <c r="C302" s="39"/>
      <c r="D302" s="249" t="s">
        <v>136</v>
      </c>
      <c r="E302" s="39"/>
      <c r="F302" s="250" t="s">
        <v>462</v>
      </c>
      <c r="G302" s="39"/>
      <c r="H302" s="39"/>
      <c r="I302" s="143"/>
      <c r="J302" s="39"/>
      <c r="K302" s="39"/>
      <c r="L302" s="43"/>
      <c r="M302" s="251"/>
      <c r="N302" s="252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136</v>
      </c>
      <c r="AU302" s="16" t="s">
        <v>83</v>
      </c>
    </row>
    <row r="303" s="2" customFormat="1" ht="16.5" customHeight="1">
      <c r="A303" s="37"/>
      <c r="B303" s="38"/>
      <c r="C303" s="275" t="s">
        <v>463</v>
      </c>
      <c r="D303" s="275" t="s">
        <v>243</v>
      </c>
      <c r="E303" s="276" t="s">
        <v>464</v>
      </c>
      <c r="F303" s="277" t="s">
        <v>465</v>
      </c>
      <c r="G303" s="278" t="s">
        <v>384</v>
      </c>
      <c r="H303" s="279">
        <v>8</v>
      </c>
      <c r="I303" s="280"/>
      <c r="J303" s="281">
        <f>ROUND(I303*H303,2)</f>
        <v>0</v>
      </c>
      <c r="K303" s="282"/>
      <c r="L303" s="283"/>
      <c r="M303" s="284" t="s">
        <v>1</v>
      </c>
      <c r="N303" s="285" t="s">
        <v>38</v>
      </c>
      <c r="O303" s="90"/>
      <c r="P303" s="245">
        <f>O303*H303</f>
        <v>0</v>
      </c>
      <c r="Q303" s="245">
        <v>0.00035</v>
      </c>
      <c r="R303" s="245">
        <f>Q303*H303</f>
        <v>0.0028</v>
      </c>
      <c r="S303" s="245">
        <v>0</v>
      </c>
      <c r="T303" s="246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7" t="s">
        <v>175</v>
      </c>
      <c r="AT303" s="247" t="s">
        <v>243</v>
      </c>
      <c r="AU303" s="247" t="s">
        <v>83</v>
      </c>
      <c r="AY303" s="16" t="s">
        <v>128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6" t="s">
        <v>81</v>
      </c>
      <c r="BK303" s="248">
        <f>ROUND(I303*H303,2)</f>
        <v>0</v>
      </c>
      <c r="BL303" s="16" t="s">
        <v>134</v>
      </c>
      <c r="BM303" s="247" t="s">
        <v>931</v>
      </c>
    </row>
    <row r="304" s="2" customFormat="1">
      <c r="A304" s="37"/>
      <c r="B304" s="38"/>
      <c r="C304" s="39"/>
      <c r="D304" s="249" t="s">
        <v>136</v>
      </c>
      <c r="E304" s="39"/>
      <c r="F304" s="250" t="s">
        <v>467</v>
      </c>
      <c r="G304" s="39"/>
      <c r="H304" s="39"/>
      <c r="I304" s="143"/>
      <c r="J304" s="39"/>
      <c r="K304" s="39"/>
      <c r="L304" s="43"/>
      <c r="M304" s="251"/>
      <c r="N304" s="252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136</v>
      </c>
      <c r="AU304" s="16" t="s">
        <v>83</v>
      </c>
    </row>
    <row r="305" s="2" customFormat="1" ht="16.5" customHeight="1">
      <c r="A305" s="37"/>
      <c r="B305" s="38"/>
      <c r="C305" s="275" t="s">
        <v>468</v>
      </c>
      <c r="D305" s="275" t="s">
        <v>243</v>
      </c>
      <c r="E305" s="276" t="s">
        <v>469</v>
      </c>
      <c r="F305" s="277" t="s">
        <v>470</v>
      </c>
      <c r="G305" s="278" t="s">
        <v>384</v>
      </c>
      <c r="H305" s="279">
        <v>8</v>
      </c>
      <c r="I305" s="280"/>
      <c r="J305" s="281">
        <f>ROUND(I305*H305,2)</f>
        <v>0</v>
      </c>
      <c r="K305" s="282"/>
      <c r="L305" s="283"/>
      <c r="M305" s="284" t="s">
        <v>1</v>
      </c>
      <c r="N305" s="285" t="s">
        <v>38</v>
      </c>
      <c r="O305" s="90"/>
      <c r="P305" s="245">
        <f>O305*H305</f>
        <v>0</v>
      </c>
      <c r="Q305" s="245">
        <v>0.00010000000000000001</v>
      </c>
      <c r="R305" s="245">
        <f>Q305*H305</f>
        <v>0.00080000000000000004</v>
      </c>
      <c r="S305" s="245">
        <v>0</v>
      </c>
      <c r="T305" s="246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47" t="s">
        <v>175</v>
      </c>
      <c r="AT305" s="247" t="s">
        <v>243</v>
      </c>
      <c r="AU305" s="247" t="s">
        <v>83</v>
      </c>
      <c r="AY305" s="16" t="s">
        <v>128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16" t="s">
        <v>81</v>
      </c>
      <c r="BK305" s="248">
        <f>ROUND(I305*H305,2)</f>
        <v>0</v>
      </c>
      <c r="BL305" s="16" t="s">
        <v>134</v>
      </c>
      <c r="BM305" s="247" t="s">
        <v>932</v>
      </c>
    </row>
    <row r="306" s="2" customFormat="1">
      <c r="A306" s="37"/>
      <c r="B306" s="38"/>
      <c r="C306" s="39"/>
      <c r="D306" s="249" t="s">
        <v>136</v>
      </c>
      <c r="E306" s="39"/>
      <c r="F306" s="250" t="s">
        <v>470</v>
      </c>
      <c r="G306" s="39"/>
      <c r="H306" s="39"/>
      <c r="I306" s="143"/>
      <c r="J306" s="39"/>
      <c r="K306" s="39"/>
      <c r="L306" s="43"/>
      <c r="M306" s="251"/>
      <c r="N306" s="252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136</v>
      </c>
      <c r="AU306" s="16" t="s">
        <v>83</v>
      </c>
    </row>
    <row r="307" s="2" customFormat="1" ht="21.75" customHeight="1">
      <c r="A307" s="37"/>
      <c r="B307" s="38"/>
      <c r="C307" s="235" t="s">
        <v>472</v>
      </c>
      <c r="D307" s="235" t="s">
        <v>130</v>
      </c>
      <c r="E307" s="236" t="s">
        <v>473</v>
      </c>
      <c r="F307" s="237" t="s">
        <v>474</v>
      </c>
      <c r="G307" s="238" t="s">
        <v>384</v>
      </c>
      <c r="H307" s="239">
        <v>6</v>
      </c>
      <c r="I307" s="240"/>
      <c r="J307" s="241">
        <f>ROUND(I307*H307,2)</f>
        <v>0</v>
      </c>
      <c r="K307" s="242"/>
      <c r="L307" s="43"/>
      <c r="M307" s="243" t="s">
        <v>1</v>
      </c>
      <c r="N307" s="244" t="s">
        <v>38</v>
      </c>
      <c r="O307" s="90"/>
      <c r="P307" s="245">
        <f>O307*H307</f>
        <v>0</v>
      </c>
      <c r="Q307" s="245">
        <v>0</v>
      </c>
      <c r="R307" s="245">
        <f>Q307*H307</f>
        <v>0</v>
      </c>
      <c r="S307" s="245">
        <v>0</v>
      </c>
      <c r="T307" s="24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7" t="s">
        <v>134</v>
      </c>
      <c r="AT307" s="247" t="s">
        <v>130</v>
      </c>
      <c r="AU307" s="247" t="s">
        <v>83</v>
      </c>
      <c r="AY307" s="16" t="s">
        <v>128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16" t="s">
        <v>81</v>
      </c>
      <c r="BK307" s="248">
        <f>ROUND(I307*H307,2)</f>
        <v>0</v>
      </c>
      <c r="BL307" s="16" t="s">
        <v>134</v>
      </c>
      <c r="BM307" s="247" t="s">
        <v>933</v>
      </c>
    </row>
    <row r="308" s="2" customFormat="1">
      <c r="A308" s="37"/>
      <c r="B308" s="38"/>
      <c r="C308" s="39"/>
      <c r="D308" s="249" t="s">
        <v>136</v>
      </c>
      <c r="E308" s="39"/>
      <c r="F308" s="250" t="s">
        <v>476</v>
      </c>
      <c r="G308" s="39"/>
      <c r="H308" s="39"/>
      <c r="I308" s="143"/>
      <c r="J308" s="39"/>
      <c r="K308" s="39"/>
      <c r="L308" s="43"/>
      <c r="M308" s="251"/>
      <c r="N308" s="252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136</v>
      </c>
      <c r="AU308" s="16" t="s">
        <v>83</v>
      </c>
    </row>
    <row r="309" s="2" customFormat="1" ht="16.5" customHeight="1">
      <c r="A309" s="37"/>
      <c r="B309" s="38"/>
      <c r="C309" s="275" t="s">
        <v>477</v>
      </c>
      <c r="D309" s="275" t="s">
        <v>243</v>
      </c>
      <c r="E309" s="276" t="s">
        <v>478</v>
      </c>
      <c r="F309" s="277" t="s">
        <v>479</v>
      </c>
      <c r="G309" s="278" t="s">
        <v>384</v>
      </c>
      <c r="H309" s="279">
        <v>6</v>
      </c>
      <c r="I309" s="280"/>
      <c r="J309" s="281">
        <f>ROUND(I309*H309,2)</f>
        <v>0</v>
      </c>
      <c r="K309" s="282"/>
      <c r="L309" s="283"/>
      <c r="M309" s="284" t="s">
        <v>1</v>
      </c>
      <c r="N309" s="285" t="s">
        <v>38</v>
      </c>
      <c r="O309" s="90"/>
      <c r="P309" s="245">
        <f>O309*H309</f>
        <v>0</v>
      </c>
      <c r="Q309" s="245">
        <v>0</v>
      </c>
      <c r="R309" s="245">
        <f>Q309*H309</f>
        <v>0</v>
      </c>
      <c r="S309" s="245">
        <v>0</v>
      </c>
      <c r="T309" s="24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7" t="s">
        <v>175</v>
      </c>
      <c r="AT309" s="247" t="s">
        <v>243</v>
      </c>
      <c r="AU309" s="247" t="s">
        <v>83</v>
      </c>
      <c r="AY309" s="16" t="s">
        <v>128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6" t="s">
        <v>81</v>
      </c>
      <c r="BK309" s="248">
        <f>ROUND(I309*H309,2)</f>
        <v>0</v>
      </c>
      <c r="BL309" s="16" t="s">
        <v>134</v>
      </c>
      <c r="BM309" s="247" t="s">
        <v>934</v>
      </c>
    </row>
    <row r="310" s="2" customFormat="1">
      <c r="A310" s="37"/>
      <c r="B310" s="38"/>
      <c r="C310" s="39"/>
      <c r="D310" s="249" t="s">
        <v>136</v>
      </c>
      <c r="E310" s="39"/>
      <c r="F310" s="250" t="s">
        <v>481</v>
      </c>
      <c r="G310" s="39"/>
      <c r="H310" s="39"/>
      <c r="I310" s="143"/>
      <c r="J310" s="39"/>
      <c r="K310" s="39"/>
      <c r="L310" s="43"/>
      <c r="M310" s="251"/>
      <c r="N310" s="252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136</v>
      </c>
      <c r="AU310" s="16" t="s">
        <v>83</v>
      </c>
    </row>
    <row r="311" s="2" customFormat="1" ht="21.75" customHeight="1">
      <c r="A311" s="37"/>
      <c r="B311" s="38"/>
      <c r="C311" s="235" t="s">
        <v>482</v>
      </c>
      <c r="D311" s="235" t="s">
        <v>130</v>
      </c>
      <c r="E311" s="236" t="s">
        <v>483</v>
      </c>
      <c r="F311" s="237" t="s">
        <v>484</v>
      </c>
      <c r="G311" s="238" t="s">
        <v>159</v>
      </c>
      <c r="H311" s="239">
        <v>129</v>
      </c>
      <c r="I311" s="240"/>
      <c r="J311" s="241">
        <f>ROUND(I311*H311,2)</f>
        <v>0</v>
      </c>
      <c r="K311" s="242"/>
      <c r="L311" s="43"/>
      <c r="M311" s="243" t="s">
        <v>1</v>
      </c>
      <c r="N311" s="244" t="s">
        <v>38</v>
      </c>
      <c r="O311" s="90"/>
      <c r="P311" s="245">
        <f>O311*H311</f>
        <v>0</v>
      </c>
      <c r="Q311" s="245">
        <v>6.9999999999999994E-05</v>
      </c>
      <c r="R311" s="245">
        <f>Q311*H311</f>
        <v>0.0090299999999999998</v>
      </c>
      <c r="S311" s="245">
        <v>0</v>
      </c>
      <c r="T311" s="24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7" t="s">
        <v>134</v>
      </c>
      <c r="AT311" s="247" t="s">
        <v>130</v>
      </c>
      <c r="AU311" s="247" t="s">
        <v>83</v>
      </c>
      <c r="AY311" s="16" t="s">
        <v>128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6" t="s">
        <v>81</v>
      </c>
      <c r="BK311" s="248">
        <f>ROUND(I311*H311,2)</f>
        <v>0</v>
      </c>
      <c r="BL311" s="16" t="s">
        <v>134</v>
      </c>
      <c r="BM311" s="247" t="s">
        <v>935</v>
      </c>
    </row>
    <row r="312" s="2" customFormat="1">
      <c r="A312" s="37"/>
      <c r="B312" s="38"/>
      <c r="C312" s="39"/>
      <c r="D312" s="249" t="s">
        <v>136</v>
      </c>
      <c r="E312" s="39"/>
      <c r="F312" s="250" t="s">
        <v>484</v>
      </c>
      <c r="G312" s="39"/>
      <c r="H312" s="39"/>
      <c r="I312" s="143"/>
      <c r="J312" s="39"/>
      <c r="K312" s="39"/>
      <c r="L312" s="43"/>
      <c r="M312" s="251"/>
      <c r="N312" s="252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136</v>
      </c>
      <c r="AU312" s="16" t="s">
        <v>83</v>
      </c>
    </row>
    <row r="313" s="14" customFormat="1">
      <c r="A313" s="14"/>
      <c r="B313" s="264"/>
      <c r="C313" s="265"/>
      <c r="D313" s="249" t="s">
        <v>138</v>
      </c>
      <c r="E313" s="266" t="s">
        <v>1</v>
      </c>
      <c r="F313" s="267" t="s">
        <v>936</v>
      </c>
      <c r="G313" s="265"/>
      <c r="H313" s="268">
        <v>129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138</v>
      </c>
      <c r="AU313" s="274" t="s">
        <v>83</v>
      </c>
      <c r="AV313" s="14" t="s">
        <v>83</v>
      </c>
      <c r="AW313" s="14" t="s">
        <v>30</v>
      </c>
      <c r="AX313" s="14" t="s">
        <v>73</v>
      </c>
      <c r="AY313" s="274" t="s">
        <v>128</v>
      </c>
    </row>
    <row r="314" s="13" customFormat="1">
      <c r="A314" s="13"/>
      <c r="B314" s="253"/>
      <c r="C314" s="254"/>
      <c r="D314" s="249" t="s">
        <v>138</v>
      </c>
      <c r="E314" s="255" t="s">
        <v>1</v>
      </c>
      <c r="F314" s="256" t="s">
        <v>139</v>
      </c>
      <c r="G314" s="254"/>
      <c r="H314" s="257">
        <v>129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3" t="s">
        <v>138</v>
      </c>
      <c r="AU314" s="263" t="s">
        <v>83</v>
      </c>
      <c r="AV314" s="13" t="s">
        <v>134</v>
      </c>
      <c r="AW314" s="13" t="s">
        <v>30</v>
      </c>
      <c r="AX314" s="13" t="s">
        <v>81</v>
      </c>
      <c r="AY314" s="263" t="s">
        <v>128</v>
      </c>
    </row>
    <row r="315" s="2" customFormat="1" ht="21.75" customHeight="1">
      <c r="A315" s="37"/>
      <c r="B315" s="38"/>
      <c r="C315" s="235" t="s">
        <v>487</v>
      </c>
      <c r="D315" s="235" t="s">
        <v>130</v>
      </c>
      <c r="E315" s="236" t="s">
        <v>771</v>
      </c>
      <c r="F315" s="237" t="s">
        <v>772</v>
      </c>
      <c r="G315" s="238" t="s">
        <v>159</v>
      </c>
      <c r="H315" s="239">
        <v>42</v>
      </c>
      <c r="I315" s="240"/>
      <c r="J315" s="241">
        <f>ROUND(I315*H315,2)</f>
        <v>0</v>
      </c>
      <c r="K315" s="242"/>
      <c r="L315" s="43"/>
      <c r="M315" s="243" t="s">
        <v>1</v>
      </c>
      <c r="N315" s="244" t="s">
        <v>38</v>
      </c>
      <c r="O315" s="90"/>
      <c r="P315" s="245">
        <f>O315*H315</f>
        <v>0</v>
      </c>
      <c r="Q315" s="245">
        <v>8.0000000000000007E-05</v>
      </c>
      <c r="R315" s="245">
        <f>Q315*H315</f>
        <v>0.0033600000000000001</v>
      </c>
      <c r="S315" s="245">
        <v>0</v>
      </c>
      <c r="T315" s="24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7" t="s">
        <v>134</v>
      </c>
      <c r="AT315" s="247" t="s">
        <v>130</v>
      </c>
      <c r="AU315" s="247" t="s">
        <v>83</v>
      </c>
      <c r="AY315" s="16" t="s">
        <v>128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6" t="s">
        <v>81</v>
      </c>
      <c r="BK315" s="248">
        <f>ROUND(I315*H315,2)</f>
        <v>0</v>
      </c>
      <c r="BL315" s="16" t="s">
        <v>134</v>
      </c>
      <c r="BM315" s="247" t="s">
        <v>937</v>
      </c>
    </row>
    <row r="316" s="2" customFormat="1">
      <c r="A316" s="37"/>
      <c r="B316" s="38"/>
      <c r="C316" s="39"/>
      <c r="D316" s="249" t="s">
        <v>136</v>
      </c>
      <c r="E316" s="39"/>
      <c r="F316" s="250" t="s">
        <v>774</v>
      </c>
      <c r="G316" s="39"/>
      <c r="H316" s="39"/>
      <c r="I316" s="143"/>
      <c r="J316" s="39"/>
      <c r="K316" s="39"/>
      <c r="L316" s="43"/>
      <c r="M316" s="251"/>
      <c r="N316" s="252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136</v>
      </c>
      <c r="AU316" s="16" t="s">
        <v>83</v>
      </c>
    </row>
    <row r="317" s="14" customFormat="1">
      <c r="A317" s="14"/>
      <c r="B317" s="264"/>
      <c r="C317" s="265"/>
      <c r="D317" s="249" t="s">
        <v>138</v>
      </c>
      <c r="E317" s="266" t="s">
        <v>1</v>
      </c>
      <c r="F317" s="267" t="s">
        <v>938</v>
      </c>
      <c r="G317" s="265"/>
      <c r="H317" s="268">
        <v>42</v>
      </c>
      <c r="I317" s="269"/>
      <c r="J317" s="265"/>
      <c r="K317" s="265"/>
      <c r="L317" s="270"/>
      <c r="M317" s="271"/>
      <c r="N317" s="272"/>
      <c r="O317" s="272"/>
      <c r="P317" s="272"/>
      <c r="Q317" s="272"/>
      <c r="R317" s="272"/>
      <c r="S317" s="272"/>
      <c r="T317" s="27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4" t="s">
        <v>138</v>
      </c>
      <c r="AU317" s="274" t="s">
        <v>83</v>
      </c>
      <c r="AV317" s="14" t="s">
        <v>83</v>
      </c>
      <c r="AW317" s="14" t="s">
        <v>30</v>
      </c>
      <c r="AX317" s="14" t="s">
        <v>73</v>
      </c>
      <c r="AY317" s="274" t="s">
        <v>128</v>
      </c>
    </row>
    <row r="318" s="13" customFormat="1">
      <c r="A318" s="13"/>
      <c r="B318" s="253"/>
      <c r="C318" s="254"/>
      <c r="D318" s="249" t="s">
        <v>138</v>
      </c>
      <c r="E318" s="255" t="s">
        <v>1</v>
      </c>
      <c r="F318" s="256" t="s">
        <v>139</v>
      </c>
      <c r="G318" s="254"/>
      <c r="H318" s="257">
        <v>42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3" t="s">
        <v>138</v>
      </c>
      <c r="AU318" s="263" t="s">
        <v>83</v>
      </c>
      <c r="AV318" s="13" t="s">
        <v>134</v>
      </c>
      <c r="AW318" s="13" t="s">
        <v>30</v>
      </c>
      <c r="AX318" s="13" t="s">
        <v>81</v>
      </c>
      <c r="AY318" s="263" t="s">
        <v>128</v>
      </c>
    </row>
    <row r="319" s="2" customFormat="1" ht="16.5" customHeight="1">
      <c r="A319" s="37"/>
      <c r="B319" s="38"/>
      <c r="C319" s="235" t="s">
        <v>491</v>
      </c>
      <c r="D319" s="235" t="s">
        <v>130</v>
      </c>
      <c r="E319" s="236" t="s">
        <v>488</v>
      </c>
      <c r="F319" s="237" t="s">
        <v>489</v>
      </c>
      <c r="G319" s="238" t="s">
        <v>159</v>
      </c>
      <c r="H319" s="239">
        <v>171</v>
      </c>
      <c r="I319" s="240"/>
      <c r="J319" s="241">
        <f>ROUND(I319*H319,2)</f>
        <v>0</v>
      </c>
      <c r="K319" s="242"/>
      <c r="L319" s="43"/>
      <c r="M319" s="243" t="s">
        <v>1</v>
      </c>
      <c r="N319" s="244" t="s">
        <v>38</v>
      </c>
      <c r="O319" s="90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7" t="s">
        <v>134</v>
      </c>
      <c r="AT319" s="247" t="s">
        <v>130</v>
      </c>
      <c r="AU319" s="247" t="s">
        <v>83</v>
      </c>
      <c r="AY319" s="16" t="s">
        <v>128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6" t="s">
        <v>81</v>
      </c>
      <c r="BK319" s="248">
        <f>ROUND(I319*H319,2)</f>
        <v>0</v>
      </c>
      <c r="BL319" s="16" t="s">
        <v>134</v>
      </c>
      <c r="BM319" s="247" t="s">
        <v>939</v>
      </c>
    </row>
    <row r="320" s="2" customFormat="1">
      <c r="A320" s="37"/>
      <c r="B320" s="38"/>
      <c r="C320" s="39"/>
      <c r="D320" s="249" t="s">
        <v>136</v>
      </c>
      <c r="E320" s="39"/>
      <c r="F320" s="250" t="s">
        <v>489</v>
      </c>
      <c r="G320" s="39"/>
      <c r="H320" s="39"/>
      <c r="I320" s="143"/>
      <c r="J320" s="39"/>
      <c r="K320" s="39"/>
      <c r="L320" s="43"/>
      <c r="M320" s="251"/>
      <c r="N320" s="252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136</v>
      </c>
      <c r="AU320" s="16" t="s">
        <v>83</v>
      </c>
    </row>
    <row r="321" s="14" customFormat="1">
      <c r="A321" s="14"/>
      <c r="B321" s="264"/>
      <c r="C321" s="265"/>
      <c r="D321" s="249" t="s">
        <v>138</v>
      </c>
      <c r="E321" s="266" t="s">
        <v>1</v>
      </c>
      <c r="F321" s="267" t="s">
        <v>940</v>
      </c>
      <c r="G321" s="265"/>
      <c r="H321" s="268">
        <v>171</v>
      </c>
      <c r="I321" s="269"/>
      <c r="J321" s="265"/>
      <c r="K321" s="265"/>
      <c r="L321" s="270"/>
      <c r="M321" s="271"/>
      <c r="N321" s="272"/>
      <c r="O321" s="272"/>
      <c r="P321" s="272"/>
      <c r="Q321" s="272"/>
      <c r="R321" s="272"/>
      <c r="S321" s="272"/>
      <c r="T321" s="27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4" t="s">
        <v>138</v>
      </c>
      <c r="AU321" s="274" t="s">
        <v>83</v>
      </c>
      <c r="AV321" s="14" t="s">
        <v>83</v>
      </c>
      <c r="AW321" s="14" t="s">
        <v>30</v>
      </c>
      <c r="AX321" s="14" t="s">
        <v>73</v>
      </c>
      <c r="AY321" s="274" t="s">
        <v>128</v>
      </c>
    </row>
    <row r="322" s="2" customFormat="1" ht="21.75" customHeight="1">
      <c r="A322" s="37"/>
      <c r="B322" s="38"/>
      <c r="C322" s="235" t="s">
        <v>497</v>
      </c>
      <c r="D322" s="235" t="s">
        <v>130</v>
      </c>
      <c r="E322" s="236" t="s">
        <v>492</v>
      </c>
      <c r="F322" s="237" t="s">
        <v>493</v>
      </c>
      <c r="G322" s="238" t="s">
        <v>159</v>
      </c>
      <c r="H322" s="239">
        <v>5.9000000000000004</v>
      </c>
      <c r="I322" s="240"/>
      <c r="J322" s="241">
        <f>ROUND(I322*H322,2)</f>
        <v>0</v>
      </c>
      <c r="K322" s="242"/>
      <c r="L322" s="43"/>
      <c r="M322" s="243" t="s">
        <v>1</v>
      </c>
      <c r="N322" s="244" t="s">
        <v>38</v>
      </c>
      <c r="O322" s="90"/>
      <c r="P322" s="245">
        <f>O322*H322</f>
        <v>0</v>
      </c>
      <c r="Q322" s="245">
        <v>0.20219000000000001</v>
      </c>
      <c r="R322" s="245">
        <f>Q322*H322</f>
        <v>1.1929210000000001</v>
      </c>
      <c r="S322" s="245">
        <v>0</v>
      </c>
      <c r="T322" s="24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47" t="s">
        <v>134</v>
      </c>
      <c r="AT322" s="247" t="s">
        <v>130</v>
      </c>
      <c r="AU322" s="247" t="s">
        <v>83</v>
      </c>
      <c r="AY322" s="16" t="s">
        <v>128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16" t="s">
        <v>81</v>
      </c>
      <c r="BK322" s="248">
        <f>ROUND(I322*H322,2)</f>
        <v>0</v>
      </c>
      <c r="BL322" s="16" t="s">
        <v>134</v>
      </c>
      <c r="BM322" s="247" t="s">
        <v>941</v>
      </c>
    </row>
    <row r="323" s="2" customFormat="1">
      <c r="A323" s="37"/>
      <c r="B323" s="38"/>
      <c r="C323" s="39"/>
      <c r="D323" s="249" t="s">
        <v>136</v>
      </c>
      <c r="E323" s="39"/>
      <c r="F323" s="250" t="s">
        <v>495</v>
      </c>
      <c r="G323" s="39"/>
      <c r="H323" s="39"/>
      <c r="I323" s="143"/>
      <c r="J323" s="39"/>
      <c r="K323" s="39"/>
      <c r="L323" s="43"/>
      <c r="M323" s="251"/>
      <c r="N323" s="252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136</v>
      </c>
      <c r="AU323" s="16" t="s">
        <v>83</v>
      </c>
    </row>
    <row r="324" s="14" customFormat="1">
      <c r="A324" s="14"/>
      <c r="B324" s="264"/>
      <c r="C324" s="265"/>
      <c r="D324" s="249" t="s">
        <v>138</v>
      </c>
      <c r="E324" s="266" t="s">
        <v>1</v>
      </c>
      <c r="F324" s="267" t="s">
        <v>942</v>
      </c>
      <c r="G324" s="265"/>
      <c r="H324" s="268">
        <v>5.9000000000000004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4" t="s">
        <v>138</v>
      </c>
      <c r="AU324" s="274" t="s">
        <v>83</v>
      </c>
      <c r="AV324" s="14" t="s">
        <v>83</v>
      </c>
      <c r="AW324" s="14" t="s">
        <v>30</v>
      </c>
      <c r="AX324" s="14" t="s">
        <v>73</v>
      </c>
      <c r="AY324" s="274" t="s">
        <v>128</v>
      </c>
    </row>
    <row r="325" s="13" customFormat="1">
      <c r="A325" s="13"/>
      <c r="B325" s="253"/>
      <c r="C325" s="254"/>
      <c r="D325" s="249" t="s">
        <v>138</v>
      </c>
      <c r="E325" s="255" t="s">
        <v>1</v>
      </c>
      <c r="F325" s="256" t="s">
        <v>139</v>
      </c>
      <c r="G325" s="254"/>
      <c r="H325" s="257">
        <v>5.9000000000000004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3" t="s">
        <v>138</v>
      </c>
      <c r="AU325" s="263" t="s">
        <v>83</v>
      </c>
      <c r="AV325" s="13" t="s">
        <v>134</v>
      </c>
      <c r="AW325" s="13" t="s">
        <v>30</v>
      </c>
      <c r="AX325" s="13" t="s">
        <v>81</v>
      </c>
      <c r="AY325" s="263" t="s">
        <v>128</v>
      </c>
    </row>
    <row r="326" s="2" customFormat="1" ht="21.75" customHeight="1">
      <c r="A326" s="37"/>
      <c r="B326" s="38"/>
      <c r="C326" s="275" t="s">
        <v>502</v>
      </c>
      <c r="D326" s="275" t="s">
        <v>243</v>
      </c>
      <c r="E326" s="276" t="s">
        <v>498</v>
      </c>
      <c r="F326" s="277" t="s">
        <v>499</v>
      </c>
      <c r="G326" s="278" t="s">
        <v>384</v>
      </c>
      <c r="H326" s="279">
        <v>5.9589999999999996</v>
      </c>
      <c r="I326" s="280"/>
      <c r="J326" s="281">
        <f>ROUND(I326*H326,2)</f>
        <v>0</v>
      </c>
      <c r="K326" s="282"/>
      <c r="L326" s="283"/>
      <c r="M326" s="284" t="s">
        <v>1</v>
      </c>
      <c r="N326" s="285" t="s">
        <v>38</v>
      </c>
      <c r="O326" s="90"/>
      <c r="P326" s="245">
        <f>O326*H326</f>
        <v>0</v>
      </c>
      <c r="Q326" s="245">
        <v>0.048300000000000003</v>
      </c>
      <c r="R326" s="245">
        <f>Q326*H326</f>
        <v>0.28781970000000001</v>
      </c>
      <c r="S326" s="245">
        <v>0</v>
      </c>
      <c r="T326" s="246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7" t="s">
        <v>175</v>
      </c>
      <c r="AT326" s="247" t="s">
        <v>243</v>
      </c>
      <c r="AU326" s="247" t="s">
        <v>83</v>
      </c>
      <c r="AY326" s="16" t="s">
        <v>128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6" t="s">
        <v>81</v>
      </c>
      <c r="BK326" s="248">
        <f>ROUND(I326*H326,2)</f>
        <v>0</v>
      </c>
      <c r="BL326" s="16" t="s">
        <v>134</v>
      </c>
      <c r="BM326" s="247" t="s">
        <v>943</v>
      </c>
    </row>
    <row r="327" s="2" customFormat="1">
      <c r="A327" s="37"/>
      <c r="B327" s="38"/>
      <c r="C327" s="39"/>
      <c r="D327" s="249" t="s">
        <v>136</v>
      </c>
      <c r="E327" s="39"/>
      <c r="F327" s="250" t="s">
        <v>499</v>
      </c>
      <c r="G327" s="39"/>
      <c r="H327" s="39"/>
      <c r="I327" s="143"/>
      <c r="J327" s="39"/>
      <c r="K327" s="39"/>
      <c r="L327" s="43"/>
      <c r="M327" s="251"/>
      <c r="N327" s="252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136</v>
      </c>
      <c r="AU327" s="16" t="s">
        <v>83</v>
      </c>
    </row>
    <row r="328" s="14" customFormat="1">
      <c r="A328" s="14"/>
      <c r="B328" s="264"/>
      <c r="C328" s="265"/>
      <c r="D328" s="249" t="s">
        <v>138</v>
      </c>
      <c r="E328" s="266" t="s">
        <v>1</v>
      </c>
      <c r="F328" s="267" t="s">
        <v>944</v>
      </c>
      <c r="G328" s="265"/>
      <c r="H328" s="268">
        <v>5.9589999999999996</v>
      </c>
      <c r="I328" s="269"/>
      <c r="J328" s="265"/>
      <c r="K328" s="265"/>
      <c r="L328" s="270"/>
      <c r="M328" s="271"/>
      <c r="N328" s="272"/>
      <c r="O328" s="272"/>
      <c r="P328" s="272"/>
      <c r="Q328" s="272"/>
      <c r="R328" s="272"/>
      <c r="S328" s="272"/>
      <c r="T328" s="27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4" t="s">
        <v>138</v>
      </c>
      <c r="AU328" s="274" t="s">
        <v>83</v>
      </c>
      <c r="AV328" s="14" t="s">
        <v>83</v>
      </c>
      <c r="AW328" s="14" t="s">
        <v>30</v>
      </c>
      <c r="AX328" s="14" t="s">
        <v>73</v>
      </c>
      <c r="AY328" s="274" t="s">
        <v>128</v>
      </c>
    </row>
    <row r="329" s="2" customFormat="1" ht="44.25" customHeight="1">
      <c r="A329" s="37"/>
      <c r="B329" s="38"/>
      <c r="C329" s="235" t="s">
        <v>508</v>
      </c>
      <c r="D329" s="235" t="s">
        <v>130</v>
      </c>
      <c r="E329" s="236" t="s">
        <v>503</v>
      </c>
      <c r="F329" s="237" t="s">
        <v>504</v>
      </c>
      <c r="G329" s="238" t="s">
        <v>159</v>
      </c>
      <c r="H329" s="239">
        <v>115.5</v>
      </c>
      <c r="I329" s="240"/>
      <c r="J329" s="241">
        <f>ROUND(I329*H329,2)</f>
        <v>0</v>
      </c>
      <c r="K329" s="242"/>
      <c r="L329" s="43"/>
      <c r="M329" s="243" t="s">
        <v>1</v>
      </c>
      <c r="N329" s="244" t="s">
        <v>38</v>
      </c>
      <c r="O329" s="90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7" t="s">
        <v>134</v>
      </c>
      <c r="AT329" s="247" t="s">
        <v>130</v>
      </c>
      <c r="AU329" s="247" t="s">
        <v>83</v>
      </c>
      <c r="AY329" s="16" t="s">
        <v>128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6" t="s">
        <v>81</v>
      </c>
      <c r="BK329" s="248">
        <f>ROUND(I329*H329,2)</f>
        <v>0</v>
      </c>
      <c r="BL329" s="16" t="s">
        <v>134</v>
      </c>
      <c r="BM329" s="247" t="s">
        <v>945</v>
      </c>
    </row>
    <row r="330" s="2" customFormat="1">
      <c r="A330" s="37"/>
      <c r="B330" s="38"/>
      <c r="C330" s="39"/>
      <c r="D330" s="249" t="s">
        <v>136</v>
      </c>
      <c r="E330" s="39"/>
      <c r="F330" s="250" t="s">
        <v>504</v>
      </c>
      <c r="G330" s="39"/>
      <c r="H330" s="39"/>
      <c r="I330" s="143"/>
      <c r="J330" s="39"/>
      <c r="K330" s="39"/>
      <c r="L330" s="43"/>
      <c r="M330" s="251"/>
      <c r="N330" s="252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83</v>
      </c>
    </row>
    <row r="331" s="14" customFormat="1">
      <c r="A331" s="14"/>
      <c r="B331" s="264"/>
      <c r="C331" s="265"/>
      <c r="D331" s="249" t="s">
        <v>138</v>
      </c>
      <c r="E331" s="266" t="s">
        <v>1</v>
      </c>
      <c r="F331" s="267" t="s">
        <v>946</v>
      </c>
      <c r="G331" s="265"/>
      <c r="H331" s="268">
        <v>115.5</v>
      </c>
      <c r="I331" s="269"/>
      <c r="J331" s="265"/>
      <c r="K331" s="265"/>
      <c r="L331" s="270"/>
      <c r="M331" s="271"/>
      <c r="N331" s="272"/>
      <c r="O331" s="272"/>
      <c r="P331" s="272"/>
      <c r="Q331" s="272"/>
      <c r="R331" s="272"/>
      <c r="S331" s="272"/>
      <c r="T331" s="27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4" t="s">
        <v>138</v>
      </c>
      <c r="AU331" s="274" t="s">
        <v>83</v>
      </c>
      <c r="AV331" s="14" t="s">
        <v>83</v>
      </c>
      <c r="AW331" s="14" t="s">
        <v>30</v>
      </c>
      <c r="AX331" s="14" t="s">
        <v>73</v>
      </c>
      <c r="AY331" s="274" t="s">
        <v>128</v>
      </c>
    </row>
    <row r="332" s="2" customFormat="1" ht="21.75" customHeight="1">
      <c r="A332" s="37"/>
      <c r="B332" s="38"/>
      <c r="C332" s="275" t="s">
        <v>515</v>
      </c>
      <c r="D332" s="275" t="s">
        <v>243</v>
      </c>
      <c r="E332" s="276" t="s">
        <v>509</v>
      </c>
      <c r="F332" s="277" t="s">
        <v>510</v>
      </c>
      <c r="G332" s="278" t="s">
        <v>384</v>
      </c>
      <c r="H332" s="279">
        <v>110.595</v>
      </c>
      <c r="I332" s="280"/>
      <c r="J332" s="281">
        <f>ROUND(I332*H332,2)</f>
        <v>0</v>
      </c>
      <c r="K332" s="282"/>
      <c r="L332" s="283"/>
      <c r="M332" s="284" t="s">
        <v>1</v>
      </c>
      <c r="N332" s="285" t="s">
        <v>38</v>
      </c>
      <c r="O332" s="90"/>
      <c r="P332" s="245">
        <f>O332*H332</f>
        <v>0</v>
      </c>
      <c r="Q332" s="245">
        <v>0.085000000000000006</v>
      </c>
      <c r="R332" s="245">
        <f>Q332*H332</f>
        <v>9.4005749999999999</v>
      </c>
      <c r="S332" s="245">
        <v>0</v>
      </c>
      <c r="T332" s="246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47" t="s">
        <v>175</v>
      </c>
      <c r="AT332" s="247" t="s">
        <v>243</v>
      </c>
      <c r="AU332" s="247" t="s">
        <v>83</v>
      </c>
      <c r="AY332" s="16" t="s">
        <v>128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6" t="s">
        <v>81</v>
      </c>
      <c r="BK332" s="248">
        <f>ROUND(I332*H332,2)</f>
        <v>0</v>
      </c>
      <c r="BL332" s="16" t="s">
        <v>134</v>
      </c>
      <c r="BM332" s="247" t="s">
        <v>947</v>
      </c>
    </row>
    <row r="333" s="2" customFormat="1">
      <c r="A333" s="37"/>
      <c r="B333" s="38"/>
      <c r="C333" s="39"/>
      <c r="D333" s="249" t="s">
        <v>136</v>
      </c>
      <c r="E333" s="39"/>
      <c r="F333" s="250" t="s">
        <v>512</v>
      </c>
      <c r="G333" s="39"/>
      <c r="H333" s="39"/>
      <c r="I333" s="143"/>
      <c r="J333" s="39"/>
      <c r="K333" s="39"/>
      <c r="L333" s="43"/>
      <c r="M333" s="251"/>
      <c r="N333" s="252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136</v>
      </c>
      <c r="AU333" s="16" t="s">
        <v>83</v>
      </c>
    </row>
    <row r="334" s="14" customFormat="1">
      <c r="A334" s="14"/>
      <c r="B334" s="264"/>
      <c r="C334" s="265"/>
      <c r="D334" s="249" t="s">
        <v>138</v>
      </c>
      <c r="E334" s="266" t="s">
        <v>1</v>
      </c>
      <c r="F334" s="267" t="s">
        <v>948</v>
      </c>
      <c r="G334" s="265"/>
      <c r="H334" s="268">
        <v>116.655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4" t="s">
        <v>138</v>
      </c>
      <c r="AU334" s="274" t="s">
        <v>83</v>
      </c>
      <c r="AV334" s="14" t="s">
        <v>83</v>
      </c>
      <c r="AW334" s="14" t="s">
        <v>30</v>
      </c>
      <c r="AX334" s="14" t="s">
        <v>73</v>
      </c>
      <c r="AY334" s="274" t="s">
        <v>128</v>
      </c>
    </row>
    <row r="335" s="14" customFormat="1">
      <c r="A335" s="14"/>
      <c r="B335" s="264"/>
      <c r="C335" s="265"/>
      <c r="D335" s="249" t="s">
        <v>138</v>
      </c>
      <c r="E335" s="266" t="s">
        <v>1</v>
      </c>
      <c r="F335" s="267" t="s">
        <v>949</v>
      </c>
      <c r="G335" s="265"/>
      <c r="H335" s="268">
        <v>-6.0599999999999996</v>
      </c>
      <c r="I335" s="269"/>
      <c r="J335" s="265"/>
      <c r="K335" s="265"/>
      <c r="L335" s="270"/>
      <c r="M335" s="271"/>
      <c r="N335" s="272"/>
      <c r="O335" s="272"/>
      <c r="P335" s="272"/>
      <c r="Q335" s="272"/>
      <c r="R335" s="272"/>
      <c r="S335" s="272"/>
      <c r="T335" s="27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4" t="s">
        <v>138</v>
      </c>
      <c r="AU335" s="274" t="s">
        <v>83</v>
      </c>
      <c r="AV335" s="14" t="s">
        <v>83</v>
      </c>
      <c r="AW335" s="14" t="s">
        <v>30</v>
      </c>
      <c r="AX335" s="14" t="s">
        <v>73</v>
      </c>
      <c r="AY335" s="274" t="s">
        <v>128</v>
      </c>
    </row>
    <row r="336" s="2" customFormat="1" ht="21.75" customHeight="1">
      <c r="A336" s="37"/>
      <c r="B336" s="38"/>
      <c r="C336" s="275" t="s">
        <v>519</v>
      </c>
      <c r="D336" s="275" t="s">
        <v>243</v>
      </c>
      <c r="E336" s="276" t="s">
        <v>516</v>
      </c>
      <c r="F336" s="277" t="s">
        <v>517</v>
      </c>
      <c r="G336" s="278" t="s">
        <v>384</v>
      </c>
      <c r="H336" s="279">
        <v>6.0599999999999996</v>
      </c>
      <c r="I336" s="280"/>
      <c r="J336" s="281">
        <f>ROUND(I336*H336,2)</f>
        <v>0</v>
      </c>
      <c r="K336" s="282"/>
      <c r="L336" s="283"/>
      <c r="M336" s="284" t="s">
        <v>1</v>
      </c>
      <c r="N336" s="285" t="s">
        <v>38</v>
      </c>
      <c r="O336" s="90"/>
      <c r="P336" s="245">
        <f>O336*H336</f>
        <v>0</v>
      </c>
      <c r="Q336" s="245">
        <v>0.064000000000000001</v>
      </c>
      <c r="R336" s="245">
        <f>Q336*H336</f>
        <v>0.38783999999999996</v>
      </c>
      <c r="S336" s="245">
        <v>0</v>
      </c>
      <c r="T336" s="24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7" t="s">
        <v>175</v>
      </c>
      <c r="AT336" s="247" t="s">
        <v>243</v>
      </c>
      <c r="AU336" s="247" t="s">
        <v>83</v>
      </c>
      <c r="AY336" s="16" t="s">
        <v>128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6" t="s">
        <v>81</v>
      </c>
      <c r="BK336" s="248">
        <f>ROUND(I336*H336,2)</f>
        <v>0</v>
      </c>
      <c r="BL336" s="16" t="s">
        <v>134</v>
      </c>
      <c r="BM336" s="247" t="s">
        <v>950</v>
      </c>
    </row>
    <row r="337" s="2" customFormat="1">
      <c r="A337" s="37"/>
      <c r="B337" s="38"/>
      <c r="C337" s="39"/>
      <c r="D337" s="249" t="s">
        <v>136</v>
      </c>
      <c r="E337" s="39"/>
      <c r="F337" s="250" t="s">
        <v>517</v>
      </c>
      <c r="G337" s="39"/>
      <c r="H337" s="39"/>
      <c r="I337" s="143"/>
      <c r="J337" s="39"/>
      <c r="K337" s="39"/>
      <c r="L337" s="43"/>
      <c r="M337" s="251"/>
      <c r="N337" s="252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136</v>
      </c>
      <c r="AU337" s="16" t="s">
        <v>83</v>
      </c>
    </row>
    <row r="338" s="2" customFormat="1" ht="21.75" customHeight="1">
      <c r="A338" s="37"/>
      <c r="B338" s="38"/>
      <c r="C338" s="235" t="s">
        <v>524</v>
      </c>
      <c r="D338" s="235" t="s">
        <v>130</v>
      </c>
      <c r="E338" s="236" t="s">
        <v>520</v>
      </c>
      <c r="F338" s="237" t="s">
        <v>521</v>
      </c>
      <c r="G338" s="238" t="s">
        <v>159</v>
      </c>
      <c r="H338" s="239">
        <v>0</v>
      </c>
      <c r="I338" s="240"/>
      <c r="J338" s="241">
        <f>ROUND(I338*H338,2)</f>
        <v>0</v>
      </c>
      <c r="K338" s="242"/>
      <c r="L338" s="43"/>
      <c r="M338" s="243" t="s">
        <v>1</v>
      </c>
      <c r="N338" s="244" t="s">
        <v>38</v>
      </c>
      <c r="O338" s="90"/>
      <c r="P338" s="245">
        <f>O338*H338</f>
        <v>0</v>
      </c>
      <c r="Q338" s="245">
        <v>0.10095</v>
      </c>
      <c r="R338" s="245">
        <f>Q338*H338</f>
        <v>0</v>
      </c>
      <c r="S338" s="245">
        <v>0</v>
      </c>
      <c r="T338" s="24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7" t="s">
        <v>134</v>
      </c>
      <c r="AT338" s="247" t="s">
        <v>130</v>
      </c>
      <c r="AU338" s="247" t="s">
        <v>83</v>
      </c>
      <c r="AY338" s="16" t="s">
        <v>128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6" t="s">
        <v>81</v>
      </c>
      <c r="BK338" s="248">
        <f>ROUND(I338*H338,2)</f>
        <v>0</v>
      </c>
      <c r="BL338" s="16" t="s">
        <v>134</v>
      </c>
      <c r="BM338" s="247" t="s">
        <v>951</v>
      </c>
    </row>
    <row r="339" s="2" customFormat="1">
      <c r="A339" s="37"/>
      <c r="B339" s="38"/>
      <c r="C339" s="39"/>
      <c r="D339" s="249" t="s">
        <v>136</v>
      </c>
      <c r="E339" s="39"/>
      <c r="F339" s="250" t="s">
        <v>521</v>
      </c>
      <c r="G339" s="39"/>
      <c r="H339" s="39"/>
      <c r="I339" s="143"/>
      <c r="J339" s="39"/>
      <c r="K339" s="39"/>
      <c r="L339" s="43"/>
      <c r="M339" s="251"/>
      <c r="N339" s="252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136</v>
      </c>
      <c r="AU339" s="16" t="s">
        <v>83</v>
      </c>
    </row>
    <row r="340" s="2" customFormat="1" ht="21.75" customHeight="1">
      <c r="A340" s="37"/>
      <c r="B340" s="38"/>
      <c r="C340" s="275" t="s">
        <v>530</v>
      </c>
      <c r="D340" s="275" t="s">
        <v>243</v>
      </c>
      <c r="E340" s="276" t="s">
        <v>525</v>
      </c>
      <c r="F340" s="277" t="s">
        <v>526</v>
      </c>
      <c r="G340" s="278" t="s">
        <v>384</v>
      </c>
      <c r="H340" s="279">
        <v>0</v>
      </c>
      <c r="I340" s="280"/>
      <c r="J340" s="281">
        <f>ROUND(I340*H340,2)</f>
        <v>0</v>
      </c>
      <c r="K340" s="282"/>
      <c r="L340" s="283"/>
      <c r="M340" s="284" t="s">
        <v>1</v>
      </c>
      <c r="N340" s="285" t="s">
        <v>38</v>
      </c>
      <c r="O340" s="90"/>
      <c r="P340" s="245">
        <f>O340*H340</f>
        <v>0</v>
      </c>
      <c r="Q340" s="245">
        <v>0.024</v>
      </c>
      <c r="R340" s="245">
        <f>Q340*H340</f>
        <v>0</v>
      </c>
      <c r="S340" s="245">
        <v>0</v>
      </c>
      <c r="T340" s="24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7" t="s">
        <v>175</v>
      </c>
      <c r="AT340" s="247" t="s">
        <v>243</v>
      </c>
      <c r="AU340" s="247" t="s">
        <v>83</v>
      </c>
      <c r="AY340" s="16" t="s">
        <v>128</v>
      </c>
      <c r="BE340" s="248">
        <f>IF(N340="základní",J340,0)</f>
        <v>0</v>
      </c>
      <c r="BF340" s="248">
        <f>IF(N340="snížená",J340,0)</f>
        <v>0</v>
      </c>
      <c r="BG340" s="248">
        <f>IF(N340="zákl. přenesená",J340,0)</f>
        <v>0</v>
      </c>
      <c r="BH340" s="248">
        <f>IF(N340="sníž. přenesená",J340,0)</f>
        <v>0</v>
      </c>
      <c r="BI340" s="248">
        <f>IF(N340="nulová",J340,0)</f>
        <v>0</v>
      </c>
      <c r="BJ340" s="16" t="s">
        <v>81</v>
      </c>
      <c r="BK340" s="248">
        <f>ROUND(I340*H340,2)</f>
        <v>0</v>
      </c>
      <c r="BL340" s="16" t="s">
        <v>134</v>
      </c>
      <c r="BM340" s="247" t="s">
        <v>952</v>
      </c>
    </row>
    <row r="341" s="2" customFormat="1">
      <c r="A341" s="37"/>
      <c r="B341" s="38"/>
      <c r="C341" s="39"/>
      <c r="D341" s="249" t="s">
        <v>136</v>
      </c>
      <c r="E341" s="39"/>
      <c r="F341" s="250" t="s">
        <v>528</v>
      </c>
      <c r="G341" s="39"/>
      <c r="H341" s="39"/>
      <c r="I341" s="143"/>
      <c r="J341" s="39"/>
      <c r="K341" s="39"/>
      <c r="L341" s="43"/>
      <c r="M341" s="251"/>
      <c r="N341" s="252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136</v>
      </c>
      <c r="AU341" s="16" t="s">
        <v>83</v>
      </c>
    </row>
    <row r="342" s="2" customFormat="1" ht="21.75" customHeight="1">
      <c r="A342" s="37"/>
      <c r="B342" s="38"/>
      <c r="C342" s="235" t="s">
        <v>535</v>
      </c>
      <c r="D342" s="235" t="s">
        <v>130</v>
      </c>
      <c r="E342" s="236" t="s">
        <v>531</v>
      </c>
      <c r="F342" s="237" t="s">
        <v>532</v>
      </c>
      <c r="G342" s="238" t="s">
        <v>159</v>
      </c>
      <c r="H342" s="239">
        <v>28</v>
      </c>
      <c r="I342" s="240"/>
      <c r="J342" s="241">
        <f>ROUND(I342*H342,2)</f>
        <v>0</v>
      </c>
      <c r="K342" s="242"/>
      <c r="L342" s="43"/>
      <c r="M342" s="243" t="s">
        <v>1</v>
      </c>
      <c r="N342" s="244" t="s">
        <v>38</v>
      </c>
      <c r="O342" s="90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7" t="s">
        <v>134</v>
      </c>
      <c r="AT342" s="247" t="s">
        <v>130</v>
      </c>
      <c r="AU342" s="247" t="s">
        <v>83</v>
      </c>
      <c r="AY342" s="16" t="s">
        <v>128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6" t="s">
        <v>81</v>
      </c>
      <c r="BK342" s="248">
        <f>ROUND(I342*H342,2)</f>
        <v>0</v>
      </c>
      <c r="BL342" s="16" t="s">
        <v>134</v>
      </c>
      <c r="BM342" s="247" t="s">
        <v>953</v>
      </c>
    </row>
    <row r="343" s="2" customFormat="1">
      <c r="A343" s="37"/>
      <c r="B343" s="38"/>
      <c r="C343" s="39"/>
      <c r="D343" s="249" t="s">
        <v>136</v>
      </c>
      <c r="E343" s="39"/>
      <c r="F343" s="250" t="s">
        <v>534</v>
      </c>
      <c r="G343" s="39"/>
      <c r="H343" s="39"/>
      <c r="I343" s="143"/>
      <c r="J343" s="39"/>
      <c r="K343" s="39"/>
      <c r="L343" s="43"/>
      <c r="M343" s="251"/>
      <c r="N343" s="252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136</v>
      </c>
      <c r="AU343" s="16" t="s">
        <v>83</v>
      </c>
    </row>
    <row r="344" s="2" customFormat="1" ht="16.5" customHeight="1">
      <c r="A344" s="37"/>
      <c r="B344" s="38"/>
      <c r="C344" s="235" t="s">
        <v>541</v>
      </c>
      <c r="D344" s="235" t="s">
        <v>130</v>
      </c>
      <c r="E344" s="236" t="s">
        <v>536</v>
      </c>
      <c r="F344" s="237" t="s">
        <v>537</v>
      </c>
      <c r="G344" s="238" t="s">
        <v>159</v>
      </c>
      <c r="H344" s="239">
        <v>28</v>
      </c>
      <c r="I344" s="240"/>
      <c r="J344" s="241">
        <f>ROUND(I344*H344,2)</f>
        <v>0</v>
      </c>
      <c r="K344" s="242"/>
      <c r="L344" s="43"/>
      <c r="M344" s="243" t="s">
        <v>1</v>
      </c>
      <c r="N344" s="244" t="s">
        <v>38</v>
      </c>
      <c r="O344" s="90"/>
      <c r="P344" s="245">
        <f>O344*H344</f>
        <v>0</v>
      </c>
      <c r="Q344" s="245">
        <v>0</v>
      </c>
      <c r="R344" s="245">
        <f>Q344*H344</f>
        <v>0</v>
      </c>
      <c r="S344" s="245">
        <v>0</v>
      </c>
      <c r="T344" s="246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47" t="s">
        <v>134</v>
      </c>
      <c r="AT344" s="247" t="s">
        <v>130</v>
      </c>
      <c r="AU344" s="247" t="s">
        <v>83</v>
      </c>
      <c r="AY344" s="16" t="s">
        <v>128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16" t="s">
        <v>81</v>
      </c>
      <c r="BK344" s="248">
        <f>ROUND(I344*H344,2)</f>
        <v>0</v>
      </c>
      <c r="BL344" s="16" t="s">
        <v>134</v>
      </c>
      <c r="BM344" s="247" t="s">
        <v>954</v>
      </c>
    </row>
    <row r="345" s="2" customFormat="1">
      <c r="A345" s="37"/>
      <c r="B345" s="38"/>
      <c r="C345" s="39"/>
      <c r="D345" s="249" t="s">
        <v>136</v>
      </c>
      <c r="E345" s="39"/>
      <c r="F345" s="250" t="s">
        <v>539</v>
      </c>
      <c r="G345" s="39"/>
      <c r="H345" s="39"/>
      <c r="I345" s="143"/>
      <c r="J345" s="39"/>
      <c r="K345" s="39"/>
      <c r="L345" s="43"/>
      <c r="M345" s="251"/>
      <c r="N345" s="252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136</v>
      </c>
      <c r="AU345" s="16" t="s">
        <v>83</v>
      </c>
    </row>
    <row r="346" s="2" customFormat="1" ht="21.75" customHeight="1">
      <c r="A346" s="37"/>
      <c r="B346" s="38"/>
      <c r="C346" s="235" t="s">
        <v>545</v>
      </c>
      <c r="D346" s="235" t="s">
        <v>130</v>
      </c>
      <c r="E346" s="236" t="s">
        <v>542</v>
      </c>
      <c r="F346" s="237" t="s">
        <v>543</v>
      </c>
      <c r="G346" s="238" t="s">
        <v>159</v>
      </c>
      <c r="H346" s="239">
        <v>28</v>
      </c>
      <c r="I346" s="240"/>
      <c r="J346" s="241">
        <f>ROUND(I346*H346,2)</f>
        <v>0</v>
      </c>
      <c r="K346" s="242"/>
      <c r="L346" s="43"/>
      <c r="M346" s="243" t="s">
        <v>1</v>
      </c>
      <c r="N346" s="244" t="s">
        <v>38</v>
      </c>
      <c r="O346" s="90"/>
      <c r="P346" s="245">
        <f>O346*H346</f>
        <v>0</v>
      </c>
      <c r="Q346" s="245">
        <v>0.0022399999999999998</v>
      </c>
      <c r="R346" s="245">
        <f>Q346*H346</f>
        <v>0.062719999999999998</v>
      </c>
      <c r="S346" s="245">
        <v>0</v>
      </c>
      <c r="T346" s="246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7" t="s">
        <v>134</v>
      </c>
      <c r="AT346" s="247" t="s">
        <v>130</v>
      </c>
      <c r="AU346" s="247" t="s">
        <v>83</v>
      </c>
      <c r="AY346" s="16" t="s">
        <v>128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6" t="s">
        <v>81</v>
      </c>
      <c r="BK346" s="248">
        <f>ROUND(I346*H346,2)</f>
        <v>0</v>
      </c>
      <c r="BL346" s="16" t="s">
        <v>134</v>
      </c>
      <c r="BM346" s="247" t="s">
        <v>955</v>
      </c>
    </row>
    <row r="347" s="2" customFormat="1">
      <c r="A347" s="37"/>
      <c r="B347" s="38"/>
      <c r="C347" s="39"/>
      <c r="D347" s="249" t="s">
        <v>136</v>
      </c>
      <c r="E347" s="39"/>
      <c r="F347" s="250" t="s">
        <v>543</v>
      </c>
      <c r="G347" s="39"/>
      <c r="H347" s="39"/>
      <c r="I347" s="143"/>
      <c r="J347" s="39"/>
      <c r="K347" s="39"/>
      <c r="L347" s="43"/>
      <c r="M347" s="251"/>
      <c r="N347" s="252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136</v>
      </c>
      <c r="AU347" s="16" t="s">
        <v>83</v>
      </c>
    </row>
    <row r="348" s="12" customFormat="1" ht="20.88" customHeight="1">
      <c r="A348" s="12"/>
      <c r="B348" s="219"/>
      <c r="C348" s="220"/>
      <c r="D348" s="221" t="s">
        <v>72</v>
      </c>
      <c r="E348" s="233" t="s">
        <v>623</v>
      </c>
      <c r="F348" s="233" t="s">
        <v>624</v>
      </c>
      <c r="G348" s="220"/>
      <c r="H348" s="220"/>
      <c r="I348" s="223"/>
      <c r="J348" s="234">
        <f>BK348</f>
        <v>0</v>
      </c>
      <c r="K348" s="220"/>
      <c r="L348" s="225"/>
      <c r="M348" s="226"/>
      <c r="N348" s="227"/>
      <c r="O348" s="227"/>
      <c r="P348" s="228">
        <f>SUM(P349:P350)</f>
        <v>0</v>
      </c>
      <c r="Q348" s="227"/>
      <c r="R348" s="228">
        <f>SUM(R349:R350)</f>
        <v>0</v>
      </c>
      <c r="S348" s="227"/>
      <c r="T348" s="229">
        <f>SUM(T349:T350)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30" t="s">
        <v>81</v>
      </c>
      <c r="AT348" s="231" t="s">
        <v>72</v>
      </c>
      <c r="AU348" s="231" t="s">
        <v>83</v>
      </c>
      <c r="AY348" s="230" t="s">
        <v>128</v>
      </c>
      <c r="BK348" s="232">
        <f>SUM(BK349:BK350)</f>
        <v>0</v>
      </c>
    </row>
    <row r="349" s="2" customFormat="1" ht="21.75" customHeight="1">
      <c r="A349" s="37"/>
      <c r="B349" s="38"/>
      <c r="C349" s="235" t="s">
        <v>550</v>
      </c>
      <c r="D349" s="235" t="s">
        <v>130</v>
      </c>
      <c r="E349" s="236" t="s">
        <v>626</v>
      </c>
      <c r="F349" s="237" t="s">
        <v>627</v>
      </c>
      <c r="G349" s="238" t="s">
        <v>220</v>
      </c>
      <c r="H349" s="239">
        <v>92.989999999999995</v>
      </c>
      <c r="I349" s="240"/>
      <c r="J349" s="241">
        <f>ROUND(I349*H349,2)</f>
        <v>0</v>
      </c>
      <c r="K349" s="242"/>
      <c r="L349" s="43"/>
      <c r="M349" s="243" t="s">
        <v>1</v>
      </c>
      <c r="N349" s="244" t="s">
        <v>38</v>
      </c>
      <c r="O349" s="90"/>
      <c r="P349" s="245">
        <f>O349*H349</f>
        <v>0</v>
      </c>
      <c r="Q349" s="245">
        <v>0</v>
      </c>
      <c r="R349" s="245">
        <f>Q349*H349</f>
        <v>0</v>
      </c>
      <c r="S349" s="245">
        <v>0</v>
      </c>
      <c r="T349" s="24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7" t="s">
        <v>134</v>
      </c>
      <c r="AT349" s="247" t="s">
        <v>130</v>
      </c>
      <c r="AU349" s="247" t="s">
        <v>146</v>
      </c>
      <c r="AY349" s="16" t="s">
        <v>128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6" t="s">
        <v>81</v>
      </c>
      <c r="BK349" s="248">
        <f>ROUND(I349*H349,2)</f>
        <v>0</v>
      </c>
      <c r="BL349" s="16" t="s">
        <v>134</v>
      </c>
      <c r="BM349" s="247" t="s">
        <v>956</v>
      </c>
    </row>
    <row r="350" s="2" customFormat="1">
      <c r="A350" s="37"/>
      <c r="B350" s="38"/>
      <c r="C350" s="39"/>
      <c r="D350" s="249" t="s">
        <v>136</v>
      </c>
      <c r="E350" s="39"/>
      <c r="F350" s="250" t="s">
        <v>629</v>
      </c>
      <c r="G350" s="39"/>
      <c r="H350" s="39"/>
      <c r="I350" s="143"/>
      <c r="J350" s="39"/>
      <c r="K350" s="39"/>
      <c r="L350" s="43"/>
      <c r="M350" s="251"/>
      <c r="N350" s="252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136</v>
      </c>
      <c r="AU350" s="16" t="s">
        <v>146</v>
      </c>
    </row>
    <row r="351" s="12" customFormat="1" ht="22.8" customHeight="1">
      <c r="A351" s="12"/>
      <c r="B351" s="219"/>
      <c r="C351" s="220"/>
      <c r="D351" s="221" t="s">
        <v>72</v>
      </c>
      <c r="E351" s="233" t="s">
        <v>636</v>
      </c>
      <c r="F351" s="233" t="s">
        <v>637</v>
      </c>
      <c r="G351" s="220"/>
      <c r="H351" s="220"/>
      <c r="I351" s="223"/>
      <c r="J351" s="234">
        <f>BK351</f>
        <v>0</v>
      </c>
      <c r="K351" s="220"/>
      <c r="L351" s="225"/>
      <c r="M351" s="226"/>
      <c r="N351" s="227"/>
      <c r="O351" s="227"/>
      <c r="P351" s="228">
        <f>SUM(P352:P363)</f>
        <v>0</v>
      </c>
      <c r="Q351" s="227"/>
      <c r="R351" s="228">
        <f>SUM(R352:R363)</f>
        <v>0</v>
      </c>
      <c r="S351" s="227"/>
      <c r="T351" s="229">
        <f>SUM(T352:T363)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30" t="s">
        <v>81</v>
      </c>
      <c r="AT351" s="231" t="s">
        <v>72</v>
      </c>
      <c r="AU351" s="231" t="s">
        <v>81</v>
      </c>
      <c r="AY351" s="230" t="s">
        <v>128</v>
      </c>
      <c r="BK351" s="232">
        <f>SUM(BK352:BK363)</f>
        <v>0</v>
      </c>
    </row>
    <row r="352" s="2" customFormat="1" ht="21.75" customHeight="1">
      <c r="A352" s="37"/>
      <c r="B352" s="38"/>
      <c r="C352" s="235" t="s">
        <v>554</v>
      </c>
      <c r="D352" s="235" t="s">
        <v>130</v>
      </c>
      <c r="E352" s="236" t="s">
        <v>639</v>
      </c>
      <c r="F352" s="237" t="s">
        <v>640</v>
      </c>
      <c r="G352" s="238" t="s">
        <v>220</v>
      </c>
      <c r="H352" s="239">
        <v>152.226</v>
      </c>
      <c r="I352" s="240"/>
      <c r="J352" s="241">
        <f>ROUND(I352*H352,2)</f>
        <v>0</v>
      </c>
      <c r="K352" s="242"/>
      <c r="L352" s="43"/>
      <c r="M352" s="243" t="s">
        <v>1</v>
      </c>
      <c r="N352" s="244" t="s">
        <v>38</v>
      </c>
      <c r="O352" s="90"/>
      <c r="P352" s="245">
        <f>O352*H352</f>
        <v>0</v>
      </c>
      <c r="Q352" s="245">
        <v>0</v>
      </c>
      <c r="R352" s="245">
        <f>Q352*H352</f>
        <v>0</v>
      </c>
      <c r="S352" s="245">
        <v>0</v>
      </c>
      <c r="T352" s="24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7" t="s">
        <v>134</v>
      </c>
      <c r="AT352" s="247" t="s">
        <v>130</v>
      </c>
      <c r="AU352" s="247" t="s">
        <v>83</v>
      </c>
      <c r="AY352" s="16" t="s">
        <v>128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6" t="s">
        <v>81</v>
      </c>
      <c r="BK352" s="248">
        <f>ROUND(I352*H352,2)</f>
        <v>0</v>
      </c>
      <c r="BL352" s="16" t="s">
        <v>134</v>
      </c>
      <c r="BM352" s="247" t="s">
        <v>957</v>
      </c>
    </row>
    <row r="353" s="2" customFormat="1">
      <c r="A353" s="37"/>
      <c r="B353" s="38"/>
      <c r="C353" s="39"/>
      <c r="D353" s="249" t="s">
        <v>136</v>
      </c>
      <c r="E353" s="39"/>
      <c r="F353" s="250" t="s">
        <v>640</v>
      </c>
      <c r="G353" s="39"/>
      <c r="H353" s="39"/>
      <c r="I353" s="143"/>
      <c r="J353" s="39"/>
      <c r="K353" s="39"/>
      <c r="L353" s="43"/>
      <c r="M353" s="251"/>
      <c r="N353" s="252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136</v>
      </c>
      <c r="AU353" s="16" t="s">
        <v>83</v>
      </c>
    </row>
    <row r="354" s="2" customFormat="1" ht="33" customHeight="1">
      <c r="A354" s="37"/>
      <c r="B354" s="38"/>
      <c r="C354" s="235" t="s">
        <v>558</v>
      </c>
      <c r="D354" s="235" t="s">
        <v>130</v>
      </c>
      <c r="E354" s="236" t="s">
        <v>642</v>
      </c>
      <c r="F354" s="237" t="s">
        <v>643</v>
      </c>
      <c r="G354" s="238" t="s">
        <v>220</v>
      </c>
      <c r="H354" s="239">
        <v>2283.3899999999999</v>
      </c>
      <c r="I354" s="240"/>
      <c r="J354" s="241">
        <f>ROUND(I354*H354,2)</f>
        <v>0</v>
      </c>
      <c r="K354" s="242"/>
      <c r="L354" s="43"/>
      <c r="M354" s="243" t="s">
        <v>1</v>
      </c>
      <c r="N354" s="244" t="s">
        <v>38</v>
      </c>
      <c r="O354" s="90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47" t="s">
        <v>134</v>
      </c>
      <c r="AT354" s="247" t="s">
        <v>130</v>
      </c>
      <c r="AU354" s="247" t="s">
        <v>83</v>
      </c>
      <c r="AY354" s="16" t="s">
        <v>128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6" t="s">
        <v>81</v>
      </c>
      <c r="BK354" s="248">
        <f>ROUND(I354*H354,2)</f>
        <v>0</v>
      </c>
      <c r="BL354" s="16" t="s">
        <v>134</v>
      </c>
      <c r="BM354" s="247" t="s">
        <v>958</v>
      </c>
    </row>
    <row r="355" s="2" customFormat="1">
      <c r="A355" s="37"/>
      <c r="B355" s="38"/>
      <c r="C355" s="39"/>
      <c r="D355" s="249" t="s">
        <v>136</v>
      </c>
      <c r="E355" s="39"/>
      <c r="F355" s="250" t="s">
        <v>643</v>
      </c>
      <c r="G355" s="39"/>
      <c r="H355" s="39"/>
      <c r="I355" s="143"/>
      <c r="J355" s="39"/>
      <c r="K355" s="39"/>
      <c r="L355" s="43"/>
      <c r="M355" s="251"/>
      <c r="N355" s="252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136</v>
      </c>
      <c r="AU355" s="16" t="s">
        <v>83</v>
      </c>
    </row>
    <row r="356" s="14" customFormat="1">
      <c r="A356" s="14"/>
      <c r="B356" s="264"/>
      <c r="C356" s="265"/>
      <c r="D356" s="249" t="s">
        <v>138</v>
      </c>
      <c r="E356" s="266" t="s">
        <v>1</v>
      </c>
      <c r="F356" s="267" t="s">
        <v>959</v>
      </c>
      <c r="G356" s="265"/>
      <c r="H356" s="268">
        <v>152.226</v>
      </c>
      <c r="I356" s="269"/>
      <c r="J356" s="265"/>
      <c r="K356" s="265"/>
      <c r="L356" s="270"/>
      <c r="M356" s="271"/>
      <c r="N356" s="272"/>
      <c r="O356" s="272"/>
      <c r="P356" s="272"/>
      <c r="Q356" s="272"/>
      <c r="R356" s="272"/>
      <c r="S356" s="272"/>
      <c r="T356" s="27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4" t="s">
        <v>138</v>
      </c>
      <c r="AU356" s="274" t="s">
        <v>83</v>
      </c>
      <c r="AV356" s="14" t="s">
        <v>83</v>
      </c>
      <c r="AW356" s="14" t="s">
        <v>30</v>
      </c>
      <c r="AX356" s="14" t="s">
        <v>73</v>
      </c>
      <c r="AY356" s="274" t="s">
        <v>128</v>
      </c>
    </row>
    <row r="357" s="14" customFormat="1">
      <c r="A357" s="14"/>
      <c r="B357" s="264"/>
      <c r="C357" s="265"/>
      <c r="D357" s="249" t="s">
        <v>138</v>
      </c>
      <c r="E357" s="265"/>
      <c r="F357" s="267" t="s">
        <v>960</v>
      </c>
      <c r="G357" s="265"/>
      <c r="H357" s="268">
        <v>2283.3899999999999</v>
      </c>
      <c r="I357" s="269"/>
      <c r="J357" s="265"/>
      <c r="K357" s="265"/>
      <c r="L357" s="270"/>
      <c r="M357" s="271"/>
      <c r="N357" s="272"/>
      <c r="O357" s="272"/>
      <c r="P357" s="272"/>
      <c r="Q357" s="272"/>
      <c r="R357" s="272"/>
      <c r="S357" s="272"/>
      <c r="T357" s="27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4" t="s">
        <v>138</v>
      </c>
      <c r="AU357" s="274" t="s">
        <v>83</v>
      </c>
      <c r="AV357" s="14" t="s">
        <v>83</v>
      </c>
      <c r="AW357" s="14" t="s">
        <v>4</v>
      </c>
      <c r="AX357" s="14" t="s">
        <v>81</v>
      </c>
      <c r="AY357" s="274" t="s">
        <v>128</v>
      </c>
    </row>
    <row r="358" s="2" customFormat="1" ht="21.75" customHeight="1">
      <c r="A358" s="37"/>
      <c r="B358" s="38"/>
      <c r="C358" s="235" t="s">
        <v>563</v>
      </c>
      <c r="D358" s="235" t="s">
        <v>130</v>
      </c>
      <c r="E358" s="236" t="s">
        <v>647</v>
      </c>
      <c r="F358" s="237" t="s">
        <v>648</v>
      </c>
      <c r="G358" s="238" t="s">
        <v>220</v>
      </c>
      <c r="H358" s="239">
        <v>143.61600000000001</v>
      </c>
      <c r="I358" s="240"/>
      <c r="J358" s="241">
        <f>ROUND(I358*H358,2)</f>
        <v>0</v>
      </c>
      <c r="K358" s="242"/>
      <c r="L358" s="43"/>
      <c r="M358" s="243" t="s">
        <v>1</v>
      </c>
      <c r="N358" s="244" t="s">
        <v>38</v>
      </c>
      <c r="O358" s="90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47" t="s">
        <v>134</v>
      </c>
      <c r="AT358" s="247" t="s">
        <v>130</v>
      </c>
      <c r="AU358" s="247" t="s">
        <v>83</v>
      </c>
      <c r="AY358" s="16" t="s">
        <v>128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6" t="s">
        <v>81</v>
      </c>
      <c r="BK358" s="248">
        <f>ROUND(I358*H358,2)</f>
        <v>0</v>
      </c>
      <c r="BL358" s="16" t="s">
        <v>134</v>
      </c>
      <c r="BM358" s="247" t="s">
        <v>961</v>
      </c>
    </row>
    <row r="359" s="2" customFormat="1">
      <c r="A359" s="37"/>
      <c r="B359" s="38"/>
      <c r="C359" s="39"/>
      <c r="D359" s="249" t="s">
        <v>136</v>
      </c>
      <c r="E359" s="39"/>
      <c r="F359" s="250" t="s">
        <v>648</v>
      </c>
      <c r="G359" s="39"/>
      <c r="H359" s="39"/>
      <c r="I359" s="143"/>
      <c r="J359" s="39"/>
      <c r="K359" s="39"/>
      <c r="L359" s="43"/>
      <c r="M359" s="251"/>
      <c r="N359" s="252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136</v>
      </c>
      <c r="AU359" s="16" t="s">
        <v>83</v>
      </c>
    </row>
    <row r="360" s="2" customFormat="1" ht="21.75" customHeight="1">
      <c r="A360" s="37"/>
      <c r="B360" s="38"/>
      <c r="C360" s="235" t="s">
        <v>567</v>
      </c>
      <c r="D360" s="235" t="s">
        <v>130</v>
      </c>
      <c r="E360" s="236" t="s">
        <v>650</v>
      </c>
      <c r="F360" s="237" t="s">
        <v>651</v>
      </c>
      <c r="G360" s="238" t="s">
        <v>220</v>
      </c>
      <c r="H360" s="239">
        <v>8.6099999999999994</v>
      </c>
      <c r="I360" s="240"/>
      <c r="J360" s="241">
        <f>ROUND(I360*H360,2)</f>
        <v>0</v>
      </c>
      <c r="K360" s="242"/>
      <c r="L360" s="43"/>
      <c r="M360" s="243" t="s">
        <v>1</v>
      </c>
      <c r="N360" s="244" t="s">
        <v>38</v>
      </c>
      <c r="O360" s="90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47" t="s">
        <v>134</v>
      </c>
      <c r="AT360" s="247" t="s">
        <v>130</v>
      </c>
      <c r="AU360" s="247" t="s">
        <v>83</v>
      </c>
      <c r="AY360" s="16" t="s">
        <v>128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6" t="s">
        <v>81</v>
      </c>
      <c r="BK360" s="248">
        <f>ROUND(I360*H360,2)</f>
        <v>0</v>
      </c>
      <c r="BL360" s="16" t="s">
        <v>134</v>
      </c>
      <c r="BM360" s="247" t="s">
        <v>962</v>
      </c>
    </row>
    <row r="361" s="2" customFormat="1">
      <c r="A361" s="37"/>
      <c r="B361" s="38"/>
      <c r="C361" s="39"/>
      <c r="D361" s="249" t="s">
        <v>136</v>
      </c>
      <c r="E361" s="39"/>
      <c r="F361" s="250" t="s">
        <v>653</v>
      </c>
      <c r="G361" s="39"/>
      <c r="H361" s="39"/>
      <c r="I361" s="143"/>
      <c r="J361" s="39"/>
      <c r="K361" s="39"/>
      <c r="L361" s="43"/>
      <c r="M361" s="251"/>
      <c r="N361" s="252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136</v>
      </c>
      <c r="AU361" s="16" t="s">
        <v>83</v>
      </c>
    </row>
    <row r="362" s="14" customFormat="1">
      <c r="A362" s="14"/>
      <c r="B362" s="264"/>
      <c r="C362" s="265"/>
      <c r="D362" s="249" t="s">
        <v>138</v>
      </c>
      <c r="E362" s="266" t="s">
        <v>1</v>
      </c>
      <c r="F362" s="267" t="s">
        <v>963</v>
      </c>
      <c r="G362" s="265"/>
      <c r="H362" s="268">
        <v>8.6099999999999994</v>
      </c>
      <c r="I362" s="269"/>
      <c r="J362" s="265"/>
      <c r="K362" s="265"/>
      <c r="L362" s="270"/>
      <c r="M362" s="271"/>
      <c r="N362" s="272"/>
      <c r="O362" s="272"/>
      <c r="P362" s="272"/>
      <c r="Q362" s="272"/>
      <c r="R362" s="272"/>
      <c r="S362" s="272"/>
      <c r="T362" s="27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4" t="s">
        <v>138</v>
      </c>
      <c r="AU362" s="274" t="s">
        <v>83</v>
      </c>
      <c r="AV362" s="14" t="s">
        <v>83</v>
      </c>
      <c r="AW362" s="14" t="s">
        <v>30</v>
      </c>
      <c r="AX362" s="14" t="s">
        <v>73</v>
      </c>
      <c r="AY362" s="274" t="s">
        <v>128</v>
      </c>
    </row>
    <row r="363" s="13" customFormat="1">
      <c r="A363" s="13"/>
      <c r="B363" s="253"/>
      <c r="C363" s="254"/>
      <c r="D363" s="249" t="s">
        <v>138</v>
      </c>
      <c r="E363" s="255" t="s">
        <v>1</v>
      </c>
      <c r="F363" s="256" t="s">
        <v>139</v>
      </c>
      <c r="G363" s="254"/>
      <c r="H363" s="257">
        <v>8.6099999999999994</v>
      </c>
      <c r="I363" s="258"/>
      <c r="J363" s="254"/>
      <c r="K363" s="254"/>
      <c r="L363" s="259"/>
      <c r="M363" s="286"/>
      <c r="N363" s="287"/>
      <c r="O363" s="287"/>
      <c r="P363" s="287"/>
      <c r="Q363" s="287"/>
      <c r="R363" s="287"/>
      <c r="S363" s="287"/>
      <c r="T363" s="28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3" t="s">
        <v>138</v>
      </c>
      <c r="AU363" s="263" t="s">
        <v>83</v>
      </c>
      <c r="AV363" s="13" t="s">
        <v>134</v>
      </c>
      <c r="AW363" s="13" t="s">
        <v>30</v>
      </c>
      <c r="AX363" s="13" t="s">
        <v>81</v>
      </c>
      <c r="AY363" s="263" t="s">
        <v>128</v>
      </c>
    </row>
    <row r="364" s="2" customFormat="1" ht="6.96" customHeight="1">
      <c r="A364" s="37"/>
      <c r="B364" s="65"/>
      <c r="C364" s="66"/>
      <c r="D364" s="66"/>
      <c r="E364" s="66"/>
      <c r="F364" s="66"/>
      <c r="G364" s="66"/>
      <c r="H364" s="66"/>
      <c r="I364" s="182"/>
      <c r="J364" s="66"/>
      <c r="K364" s="66"/>
      <c r="L364" s="43"/>
      <c r="M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</row>
  </sheetData>
  <sheetProtection sheet="1" autoFilter="0" formatColumns="0" formatRows="0" objects="1" scenarios="1" spinCount="100000" saltValue="hZe5gGOIyEYrnqLurbm0zWBfpBY2l76tUM2WlPKRE1JqHx4pI3vLXetMdN7a6yIBk6yENVbEcs/zLDyjjplFmw==" hashValue="5uQCPYM9Tjui5RzdhXIEO5tCu+C1zT4ZMmg60kmmN3Itcx86j4hQSv7AXVn+2sYb/HAu1tLRcRTEm3RFaQgdHg==" algorithmName="SHA-512" password="DD66"/>
  <autoFilter ref="C125:K36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neuznatelné náklady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964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ROUND((SUM(BE124:BE354)),  2)</f>
        <v>0</v>
      </c>
      <c r="G33" s="37"/>
      <c r="H33" s="37"/>
      <c r="I33" s="161">
        <v>0.20999999999999999</v>
      </c>
      <c r="J33" s="160">
        <f>ROUND(((SUM(BE124:BE354))*I33),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ROUND((SUM(BF124:BF354)),  2)</f>
        <v>0</v>
      </c>
      <c r="G34" s="37"/>
      <c r="H34" s="37"/>
      <c r="I34" s="161">
        <v>0.14999999999999999</v>
      </c>
      <c r="J34" s="160">
        <f>ROUND(((SUM(BF124:BF354))*I34),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ROUND((SUM(BG124:BG354)),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ROUND((SUM(BH124:BH354)),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ROUND((SUM(BI124:BI354)),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neuznatelné náklady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104 - úprava park. před MŠ v Jeřábové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J125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105</v>
      </c>
      <c r="E98" s="202"/>
      <c r="F98" s="202"/>
      <c r="G98" s="202"/>
      <c r="H98" s="202"/>
      <c r="I98" s="203"/>
      <c r="J98" s="204">
        <f>J126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106</v>
      </c>
      <c r="E99" s="202"/>
      <c r="F99" s="202"/>
      <c r="G99" s="202"/>
      <c r="H99" s="202"/>
      <c r="I99" s="203"/>
      <c r="J99" s="204">
        <f>J203</f>
        <v>0</v>
      </c>
      <c r="K99" s="200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107</v>
      </c>
      <c r="E100" s="202"/>
      <c r="F100" s="202"/>
      <c r="G100" s="202"/>
      <c r="H100" s="202"/>
      <c r="I100" s="203"/>
      <c r="J100" s="204">
        <f>J207</f>
        <v>0</v>
      </c>
      <c r="K100" s="200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108</v>
      </c>
      <c r="E101" s="202"/>
      <c r="F101" s="202"/>
      <c r="G101" s="202"/>
      <c r="H101" s="202"/>
      <c r="I101" s="203"/>
      <c r="J101" s="204">
        <f>J258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109</v>
      </c>
      <c r="E102" s="202"/>
      <c r="F102" s="202"/>
      <c r="G102" s="202"/>
      <c r="H102" s="202"/>
      <c r="I102" s="203"/>
      <c r="J102" s="204">
        <f>J291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9"/>
      <c r="C103" s="200"/>
      <c r="D103" s="201" t="s">
        <v>110</v>
      </c>
      <c r="E103" s="202"/>
      <c r="F103" s="202"/>
      <c r="G103" s="202"/>
      <c r="H103" s="202"/>
      <c r="I103" s="203"/>
      <c r="J103" s="204">
        <f>J338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112</v>
      </c>
      <c r="E104" s="202"/>
      <c r="F104" s="202"/>
      <c r="G104" s="202"/>
      <c r="H104" s="202"/>
      <c r="I104" s="203"/>
      <c r="J104" s="204">
        <f>J341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82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85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113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6" t="str">
        <f>E7</f>
        <v>Dobříš-úprava komunikací na sídl. Větrník neuznatelné náklady</v>
      </c>
      <c r="F114" s="31"/>
      <c r="G114" s="31"/>
      <c r="H114" s="31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104 - úprava park. před MŠ v Jeřábové</v>
      </c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146" t="s">
        <v>22</v>
      </c>
      <c r="J118" s="78" t="str">
        <f>IF(J12="","",J12)</f>
        <v>13. 12. 2018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146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146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6"/>
      <c r="B123" s="207"/>
      <c r="C123" s="208" t="s">
        <v>114</v>
      </c>
      <c r="D123" s="209" t="s">
        <v>58</v>
      </c>
      <c r="E123" s="209" t="s">
        <v>54</v>
      </c>
      <c r="F123" s="209" t="s">
        <v>55</v>
      </c>
      <c r="G123" s="209" t="s">
        <v>115</v>
      </c>
      <c r="H123" s="209" t="s">
        <v>116</v>
      </c>
      <c r="I123" s="210" t="s">
        <v>117</v>
      </c>
      <c r="J123" s="211" t="s">
        <v>101</v>
      </c>
      <c r="K123" s="212" t="s">
        <v>118</v>
      </c>
      <c r="L123" s="213"/>
      <c r="M123" s="99" t="s">
        <v>1</v>
      </c>
      <c r="N123" s="100" t="s">
        <v>37</v>
      </c>
      <c r="O123" s="100" t="s">
        <v>119</v>
      </c>
      <c r="P123" s="100" t="s">
        <v>120</v>
      </c>
      <c r="Q123" s="100" t="s">
        <v>121</v>
      </c>
      <c r="R123" s="100" t="s">
        <v>122</v>
      </c>
      <c r="S123" s="100" t="s">
        <v>123</v>
      </c>
      <c r="T123" s="101" t="s">
        <v>124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7"/>
      <c r="B124" s="38"/>
      <c r="C124" s="106" t="s">
        <v>125</v>
      </c>
      <c r="D124" s="39"/>
      <c r="E124" s="39"/>
      <c r="F124" s="39"/>
      <c r="G124" s="39"/>
      <c r="H124" s="39"/>
      <c r="I124" s="143"/>
      <c r="J124" s="214">
        <f>BK124</f>
        <v>0</v>
      </c>
      <c r="K124" s="39"/>
      <c r="L124" s="43"/>
      <c r="M124" s="102"/>
      <c r="N124" s="215"/>
      <c r="O124" s="103"/>
      <c r="P124" s="216">
        <f>P125</f>
        <v>0</v>
      </c>
      <c r="Q124" s="103"/>
      <c r="R124" s="216">
        <f>R125</f>
        <v>54.467538999999995</v>
      </c>
      <c r="S124" s="103"/>
      <c r="T124" s="217">
        <f>T125</f>
        <v>76.988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103</v>
      </c>
      <c r="BK124" s="218">
        <f>BK125</f>
        <v>0</v>
      </c>
    </row>
    <row r="125" s="12" customFormat="1" ht="25.92" customHeight="1">
      <c r="A125" s="12"/>
      <c r="B125" s="219"/>
      <c r="C125" s="220"/>
      <c r="D125" s="221" t="s">
        <v>72</v>
      </c>
      <c r="E125" s="222" t="s">
        <v>126</v>
      </c>
      <c r="F125" s="222" t="s">
        <v>127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P126+P203+P207+P258+P291+P341</f>
        <v>0</v>
      </c>
      <c r="Q125" s="227"/>
      <c r="R125" s="228">
        <f>R126+R203+R207+R258+R291+R341</f>
        <v>54.467538999999995</v>
      </c>
      <c r="S125" s="227"/>
      <c r="T125" s="229">
        <f>T126+T203+T207+T258+T291+T341</f>
        <v>76.988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81</v>
      </c>
      <c r="AT125" s="231" t="s">
        <v>72</v>
      </c>
      <c r="AU125" s="231" t="s">
        <v>73</v>
      </c>
      <c r="AY125" s="230" t="s">
        <v>128</v>
      </c>
      <c r="BK125" s="232">
        <f>BK126+BK203+BK207+BK258+BK291+BK341</f>
        <v>0</v>
      </c>
    </row>
    <row r="126" s="12" customFormat="1" ht="22.8" customHeight="1">
      <c r="A126" s="12"/>
      <c r="B126" s="219"/>
      <c r="C126" s="220"/>
      <c r="D126" s="221" t="s">
        <v>72</v>
      </c>
      <c r="E126" s="233" t="s">
        <v>81</v>
      </c>
      <c r="F126" s="233" t="s">
        <v>129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SUM(P127:P202)</f>
        <v>0</v>
      </c>
      <c r="Q126" s="227"/>
      <c r="R126" s="228">
        <f>SUM(R127:R202)</f>
        <v>3.6046800000000001</v>
      </c>
      <c r="S126" s="227"/>
      <c r="T126" s="229">
        <f>SUM(T127:T202)</f>
        <v>76.988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81</v>
      </c>
      <c r="AY126" s="230" t="s">
        <v>128</v>
      </c>
      <c r="BK126" s="232">
        <f>SUM(BK127:BK202)</f>
        <v>0</v>
      </c>
    </row>
    <row r="127" s="2" customFormat="1" ht="21.75" customHeight="1">
      <c r="A127" s="37"/>
      <c r="B127" s="38"/>
      <c r="C127" s="235" t="s">
        <v>81</v>
      </c>
      <c r="D127" s="235" t="s">
        <v>130</v>
      </c>
      <c r="E127" s="236" t="s">
        <v>965</v>
      </c>
      <c r="F127" s="237" t="s">
        <v>966</v>
      </c>
      <c r="G127" s="238" t="s">
        <v>133</v>
      </c>
      <c r="H127" s="239">
        <v>0</v>
      </c>
      <c r="I127" s="240"/>
      <c r="J127" s="241">
        <f>ROUND(I127*H127,2)</f>
        <v>0</v>
      </c>
      <c r="K127" s="242"/>
      <c r="L127" s="43"/>
      <c r="M127" s="243" t="s">
        <v>1</v>
      </c>
      <c r="N127" s="244" t="s">
        <v>38</v>
      </c>
      <c r="O127" s="90"/>
      <c r="P127" s="245">
        <f>O127*H127</f>
        <v>0</v>
      </c>
      <c r="Q127" s="245">
        <v>0</v>
      </c>
      <c r="R127" s="245">
        <f>Q127*H127</f>
        <v>0</v>
      </c>
      <c r="S127" s="245">
        <v>0.255</v>
      </c>
      <c r="T127" s="24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7" t="s">
        <v>134</v>
      </c>
      <c r="AT127" s="247" t="s">
        <v>130</v>
      </c>
      <c r="AU127" s="247" t="s">
        <v>83</v>
      </c>
      <c r="AY127" s="16" t="s">
        <v>128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6" t="s">
        <v>81</v>
      </c>
      <c r="BK127" s="248">
        <f>ROUND(I127*H127,2)</f>
        <v>0</v>
      </c>
      <c r="BL127" s="16" t="s">
        <v>134</v>
      </c>
      <c r="BM127" s="247" t="s">
        <v>967</v>
      </c>
    </row>
    <row r="128" s="2" customFormat="1">
      <c r="A128" s="37"/>
      <c r="B128" s="38"/>
      <c r="C128" s="39"/>
      <c r="D128" s="249" t="s">
        <v>136</v>
      </c>
      <c r="E128" s="39"/>
      <c r="F128" s="250" t="s">
        <v>968</v>
      </c>
      <c r="G128" s="39"/>
      <c r="H128" s="39"/>
      <c r="I128" s="143"/>
      <c r="J128" s="39"/>
      <c r="K128" s="39"/>
      <c r="L128" s="43"/>
      <c r="M128" s="251"/>
      <c r="N128" s="25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136</v>
      </c>
      <c r="AU128" s="16" t="s">
        <v>83</v>
      </c>
    </row>
    <row r="129" s="13" customFormat="1">
      <c r="A129" s="13"/>
      <c r="B129" s="253"/>
      <c r="C129" s="254"/>
      <c r="D129" s="249" t="s">
        <v>138</v>
      </c>
      <c r="E129" s="255" t="s">
        <v>1</v>
      </c>
      <c r="F129" s="256" t="s">
        <v>139</v>
      </c>
      <c r="G129" s="254"/>
      <c r="H129" s="257">
        <v>0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3" t="s">
        <v>138</v>
      </c>
      <c r="AU129" s="263" t="s">
        <v>83</v>
      </c>
      <c r="AV129" s="13" t="s">
        <v>134</v>
      </c>
      <c r="AW129" s="13" t="s">
        <v>30</v>
      </c>
      <c r="AX129" s="13" t="s">
        <v>81</v>
      </c>
      <c r="AY129" s="263" t="s">
        <v>128</v>
      </c>
    </row>
    <row r="130" s="2" customFormat="1" ht="21.75" customHeight="1">
      <c r="A130" s="37"/>
      <c r="B130" s="38"/>
      <c r="C130" s="235" t="s">
        <v>83</v>
      </c>
      <c r="D130" s="235" t="s">
        <v>130</v>
      </c>
      <c r="E130" s="236" t="s">
        <v>140</v>
      </c>
      <c r="F130" s="237" t="s">
        <v>141</v>
      </c>
      <c r="G130" s="238" t="s">
        <v>133</v>
      </c>
      <c r="H130" s="239">
        <v>77</v>
      </c>
      <c r="I130" s="240"/>
      <c r="J130" s="241">
        <f>ROUND(I130*H130,2)</f>
        <v>0</v>
      </c>
      <c r="K130" s="242"/>
      <c r="L130" s="43"/>
      <c r="M130" s="243" t="s">
        <v>1</v>
      </c>
      <c r="N130" s="244" t="s">
        <v>38</v>
      </c>
      <c r="O130" s="90"/>
      <c r="P130" s="245">
        <f>O130*H130</f>
        <v>0</v>
      </c>
      <c r="Q130" s="245">
        <v>0</v>
      </c>
      <c r="R130" s="245">
        <f>Q130*H130</f>
        <v>0</v>
      </c>
      <c r="S130" s="245">
        <v>0.28999999999999998</v>
      </c>
      <c r="T130" s="246">
        <f>S130*H130</f>
        <v>22.329999999999998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7" t="s">
        <v>134</v>
      </c>
      <c r="AT130" s="247" t="s">
        <v>130</v>
      </c>
      <c r="AU130" s="247" t="s">
        <v>83</v>
      </c>
      <c r="AY130" s="16" t="s">
        <v>128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6" t="s">
        <v>81</v>
      </c>
      <c r="BK130" s="248">
        <f>ROUND(I130*H130,2)</f>
        <v>0</v>
      </c>
      <c r="BL130" s="16" t="s">
        <v>134</v>
      </c>
      <c r="BM130" s="247" t="s">
        <v>969</v>
      </c>
    </row>
    <row r="131" s="2" customFormat="1">
      <c r="A131" s="37"/>
      <c r="B131" s="38"/>
      <c r="C131" s="39"/>
      <c r="D131" s="249" t="s">
        <v>136</v>
      </c>
      <c r="E131" s="39"/>
      <c r="F131" s="250" t="s">
        <v>143</v>
      </c>
      <c r="G131" s="39"/>
      <c r="H131" s="39"/>
      <c r="I131" s="143"/>
      <c r="J131" s="39"/>
      <c r="K131" s="39"/>
      <c r="L131" s="43"/>
      <c r="M131" s="251"/>
      <c r="N131" s="25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83</v>
      </c>
    </row>
    <row r="132" s="14" customFormat="1">
      <c r="A132" s="14"/>
      <c r="B132" s="264"/>
      <c r="C132" s="265"/>
      <c r="D132" s="249" t="s">
        <v>138</v>
      </c>
      <c r="E132" s="266" t="s">
        <v>1</v>
      </c>
      <c r="F132" s="267" t="s">
        <v>970</v>
      </c>
      <c r="G132" s="265"/>
      <c r="H132" s="268">
        <v>77</v>
      </c>
      <c r="I132" s="269"/>
      <c r="J132" s="265"/>
      <c r="K132" s="265"/>
      <c r="L132" s="270"/>
      <c r="M132" s="271"/>
      <c r="N132" s="272"/>
      <c r="O132" s="272"/>
      <c r="P132" s="272"/>
      <c r="Q132" s="272"/>
      <c r="R132" s="272"/>
      <c r="S132" s="272"/>
      <c r="T132" s="27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4" t="s">
        <v>138</v>
      </c>
      <c r="AU132" s="274" t="s">
        <v>83</v>
      </c>
      <c r="AV132" s="14" t="s">
        <v>83</v>
      </c>
      <c r="AW132" s="14" t="s">
        <v>30</v>
      </c>
      <c r="AX132" s="14" t="s">
        <v>73</v>
      </c>
      <c r="AY132" s="274" t="s">
        <v>128</v>
      </c>
    </row>
    <row r="133" s="2" customFormat="1" ht="21.75" customHeight="1">
      <c r="A133" s="37"/>
      <c r="B133" s="38"/>
      <c r="C133" s="235" t="s">
        <v>146</v>
      </c>
      <c r="D133" s="235" t="s">
        <v>130</v>
      </c>
      <c r="E133" s="236" t="s">
        <v>147</v>
      </c>
      <c r="F133" s="237" t="s">
        <v>148</v>
      </c>
      <c r="G133" s="238" t="s">
        <v>133</v>
      </c>
      <c r="H133" s="239">
        <v>77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</v>
      </c>
      <c r="R133" s="245">
        <f>Q133*H133</f>
        <v>0</v>
      </c>
      <c r="S133" s="245">
        <v>0.098000000000000004</v>
      </c>
      <c r="T133" s="246">
        <f>S133*H133</f>
        <v>7.5460000000000003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134</v>
      </c>
      <c r="AT133" s="247" t="s">
        <v>130</v>
      </c>
      <c r="AU133" s="247" t="s">
        <v>83</v>
      </c>
      <c r="AY133" s="16" t="s">
        <v>128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134</v>
      </c>
      <c r="BM133" s="247" t="s">
        <v>971</v>
      </c>
    </row>
    <row r="134" s="2" customFormat="1">
      <c r="A134" s="37"/>
      <c r="B134" s="38"/>
      <c r="C134" s="39"/>
      <c r="D134" s="249" t="s">
        <v>136</v>
      </c>
      <c r="E134" s="39"/>
      <c r="F134" s="250" t="s">
        <v>150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83</v>
      </c>
    </row>
    <row r="135" s="14" customFormat="1">
      <c r="A135" s="14"/>
      <c r="B135" s="264"/>
      <c r="C135" s="265"/>
      <c r="D135" s="249" t="s">
        <v>138</v>
      </c>
      <c r="E135" s="266" t="s">
        <v>1</v>
      </c>
      <c r="F135" s="267" t="s">
        <v>970</v>
      </c>
      <c r="G135" s="265"/>
      <c r="H135" s="268">
        <v>77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4" t="s">
        <v>138</v>
      </c>
      <c r="AU135" s="274" t="s">
        <v>83</v>
      </c>
      <c r="AV135" s="14" t="s">
        <v>83</v>
      </c>
      <c r="AW135" s="14" t="s">
        <v>30</v>
      </c>
      <c r="AX135" s="14" t="s">
        <v>73</v>
      </c>
      <c r="AY135" s="274" t="s">
        <v>128</v>
      </c>
    </row>
    <row r="136" s="2" customFormat="1" ht="21.75" customHeight="1">
      <c r="A136" s="37"/>
      <c r="B136" s="38"/>
      <c r="C136" s="235" t="s">
        <v>134</v>
      </c>
      <c r="D136" s="235" t="s">
        <v>130</v>
      </c>
      <c r="E136" s="236" t="s">
        <v>972</v>
      </c>
      <c r="F136" s="237" t="s">
        <v>973</v>
      </c>
      <c r="G136" s="238" t="s">
        <v>133</v>
      </c>
      <c r="H136" s="239">
        <v>152</v>
      </c>
      <c r="I136" s="240"/>
      <c r="J136" s="241">
        <f>ROUND(I136*H136,2)</f>
        <v>0</v>
      </c>
      <c r="K136" s="242"/>
      <c r="L136" s="43"/>
      <c r="M136" s="243" t="s">
        <v>1</v>
      </c>
      <c r="N136" s="244" t="s">
        <v>38</v>
      </c>
      <c r="O136" s="90"/>
      <c r="P136" s="245">
        <f>O136*H136</f>
        <v>0</v>
      </c>
      <c r="Q136" s="245">
        <v>9.0000000000000006E-05</v>
      </c>
      <c r="R136" s="245">
        <f>Q136*H136</f>
        <v>0.013680000000000001</v>
      </c>
      <c r="S136" s="245">
        <v>0.25600000000000001</v>
      </c>
      <c r="T136" s="246">
        <f>S136*H136</f>
        <v>38.911999999999999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7" t="s">
        <v>134</v>
      </c>
      <c r="AT136" s="247" t="s">
        <v>130</v>
      </c>
      <c r="AU136" s="247" t="s">
        <v>83</v>
      </c>
      <c r="AY136" s="16" t="s">
        <v>128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6" t="s">
        <v>81</v>
      </c>
      <c r="BK136" s="248">
        <f>ROUND(I136*H136,2)</f>
        <v>0</v>
      </c>
      <c r="BL136" s="16" t="s">
        <v>134</v>
      </c>
      <c r="BM136" s="247" t="s">
        <v>974</v>
      </c>
    </row>
    <row r="137" s="2" customFormat="1">
      <c r="A137" s="37"/>
      <c r="B137" s="38"/>
      <c r="C137" s="39"/>
      <c r="D137" s="249" t="s">
        <v>136</v>
      </c>
      <c r="E137" s="39"/>
      <c r="F137" s="250" t="s">
        <v>975</v>
      </c>
      <c r="G137" s="39"/>
      <c r="H137" s="39"/>
      <c r="I137" s="143"/>
      <c r="J137" s="39"/>
      <c r="K137" s="39"/>
      <c r="L137" s="43"/>
      <c r="M137" s="251"/>
      <c r="N137" s="25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83</v>
      </c>
    </row>
    <row r="138" s="14" customFormat="1">
      <c r="A138" s="14"/>
      <c r="B138" s="264"/>
      <c r="C138" s="265"/>
      <c r="D138" s="249" t="s">
        <v>138</v>
      </c>
      <c r="E138" s="266" t="s">
        <v>1</v>
      </c>
      <c r="F138" s="267" t="s">
        <v>976</v>
      </c>
      <c r="G138" s="265"/>
      <c r="H138" s="268">
        <v>152</v>
      </c>
      <c r="I138" s="269"/>
      <c r="J138" s="265"/>
      <c r="K138" s="265"/>
      <c r="L138" s="270"/>
      <c r="M138" s="271"/>
      <c r="N138" s="272"/>
      <c r="O138" s="272"/>
      <c r="P138" s="272"/>
      <c r="Q138" s="272"/>
      <c r="R138" s="272"/>
      <c r="S138" s="272"/>
      <c r="T138" s="27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4" t="s">
        <v>138</v>
      </c>
      <c r="AU138" s="274" t="s">
        <v>83</v>
      </c>
      <c r="AV138" s="14" t="s">
        <v>83</v>
      </c>
      <c r="AW138" s="14" t="s">
        <v>30</v>
      </c>
      <c r="AX138" s="14" t="s">
        <v>73</v>
      </c>
      <c r="AY138" s="274" t="s">
        <v>128</v>
      </c>
    </row>
    <row r="139" s="2" customFormat="1" ht="16.5" customHeight="1">
      <c r="A139" s="37"/>
      <c r="B139" s="38"/>
      <c r="C139" s="235" t="s">
        <v>156</v>
      </c>
      <c r="D139" s="235" t="s">
        <v>130</v>
      </c>
      <c r="E139" s="236" t="s">
        <v>157</v>
      </c>
      <c r="F139" s="237" t="s">
        <v>158</v>
      </c>
      <c r="G139" s="238" t="s">
        <v>159</v>
      </c>
      <c r="H139" s="239">
        <v>40</v>
      </c>
      <c r="I139" s="240"/>
      <c r="J139" s="241">
        <f>ROUND(I139*H139,2)</f>
        <v>0</v>
      </c>
      <c r="K139" s="242"/>
      <c r="L139" s="43"/>
      <c r="M139" s="243" t="s">
        <v>1</v>
      </c>
      <c r="N139" s="244" t="s">
        <v>38</v>
      </c>
      <c r="O139" s="90"/>
      <c r="P139" s="245">
        <f>O139*H139</f>
        <v>0</v>
      </c>
      <c r="Q139" s="245">
        <v>0</v>
      </c>
      <c r="R139" s="245">
        <f>Q139*H139</f>
        <v>0</v>
      </c>
      <c r="S139" s="245">
        <v>0.20499999999999999</v>
      </c>
      <c r="T139" s="246">
        <f>S139*H139</f>
        <v>8.1999999999999993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47" t="s">
        <v>134</v>
      </c>
      <c r="AT139" s="247" t="s">
        <v>130</v>
      </c>
      <c r="AU139" s="247" t="s">
        <v>83</v>
      </c>
      <c r="AY139" s="16" t="s">
        <v>128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6" t="s">
        <v>81</v>
      </c>
      <c r="BK139" s="248">
        <f>ROUND(I139*H139,2)</f>
        <v>0</v>
      </c>
      <c r="BL139" s="16" t="s">
        <v>134</v>
      </c>
      <c r="BM139" s="247" t="s">
        <v>977</v>
      </c>
    </row>
    <row r="140" s="2" customFormat="1">
      <c r="A140" s="37"/>
      <c r="B140" s="38"/>
      <c r="C140" s="39"/>
      <c r="D140" s="249" t="s">
        <v>136</v>
      </c>
      <c r="E140" s="39"/>
      <c r="F140" s="250" t="s">
        <v>161</v>
      </c>
      <c r="G140" s="39"/>
      <c r="H140" s="39"/>
      <c r="I140" s="143"/>
      <c r="J140" s="39"/>
      <c r="K140" s="39"/>
      <c r="L140" s="43"/>
      <c r="M140" s="251"/>
      <c r="N140" s="25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136</v>
      </c>
      <c r="AU140" s="16" t="s">
        <v>83</v>
      </c>
    </row>
    <row r="141" s="14" customFormat="1">
      <c r="A141" s="14"/>
      <c r="B141" s="264"/>
      <c r="C141" s="265"/>
      <c r="D141" s="249" t="s">
        <v>138</v>
      </c>
      <c r="E141" s="266" t="s">
        <v>1</v>
      </c>
      <c r="F141" s="267" t="s">
        <v>978</v>
      </c>
      <c r="G141" s="265"/>
      <c r="H141" s="268">
        <v>40</v>
      </c>
      <c r="I141" s="269"/>
      <c r="J141" s="265"/>
      <c r="K141" s="265"/>
      <c r="L141" s="270"/>
      <c r="M141" s="271"/>
      <c r="N141" s="272"/>
      <c r="O141" s="272"/>
      <c r="P141" s="272"/>
      <c r="Q141" s="272"/>
      <c r="R141" s="272"/>
      <c r="S141" s="272"/>
      <c r="T141" s="27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4" t="s">
        <v>138</v>
      </c>
      <c r="AU141" s="274" t="s">
        <v>83</v>
      </c>
      <c r="AV141" s="14" t="s">
        <v>83</v>
      </c>
      <c r="AW141" s="14" t="s">
        <v>30</v>
      </c>
      <c r="AX141" s="14" t="s">
        <v>73</v>
      </c>
      <c r="AY141" s="274" t="s">
        <v>128</v>
      </c>
    </row>
    <row r="142" s="2" customFormat="1" ht="16.5" customHeight="1">
      <c r="A142" s="37"/>
      <c r="B142" s="38"/>
      <c r="C142" s="235" t="s">
        <v>164</v>
      </c>
      <c r="D142" s="235" t="s">
        <v>130</v>
      </c>
      <c r="E142" s="236" t="s">
        <v>183</v>
      </c>
      <c r="F142" s="237" t="s">
        <v>184</v>
      </c>
      <c r="G142" s="238" t="s">
        <v>159</v>
      </c>
      <c r="H142" s="239">
        <v>40</v>
      </c>
      <c r="I142" s="240"/>
      <c r="J142" s="241">
        <f>ROUND(I142*H142,2)</f>
        <v>0</v>
      </c>
      <c r="K142" s="242"/>
      <c r="L142" s="43"/>
      <c r="M142" s="243" t="s">
        <v>1</v>
      </c>
      <c r="N142" s="244" t="s">
        <v>38</v>
      </c>
      <c r="O142" s="90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7" t="s">
        <v>134</v>
      </c>
      <c r="AT142" s="247" t="s">
        <v>130</v>
      </c>
      <c r="AU142" s="247" t="s">
        <v>83</v>
      </c>
      <c r="AY142" s="16" t="s">
        <v>128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6" t="s">
        <v>81</v>
      </c>
      <c r="BK142" s="248">
        <f>ROUND(I142*H142,2)</f>
        <v>0</v>
      </c>
      <c r="BL142" s="16" t="s">
        <v>134</v>
      </c>
      <c r="BM142" s="247" t="s">
        <v>979</v>
      </c>
    </row>
    <row r="143" s="2" customFormat="1">
      <c r="A143" s="37"/>
      <c r="B143" s="38"/>
      <c r="C143" s="39"/>
      <c r="D143" s="249" t="s">
        <v>136</v>
      </c>
      <c r="E143" s="39"/>
      <c r="F143" s="250" t="s">
        <v>186</v>
      </c>
      <c r="G143" s="39"/>
      <c r="H143" s="39"/>
      <c r="I143" s="143"/>
      <c r="J143" s="39"/>
      <c r="K143" s="39"/>
      <c r="L143" s="43"/>
      <c r="M143" s="251"/>
      <c r="N143" s="25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83</v>
      </c>
    </row>
    <row r="144" s="2" customFormat="1" ht="16.5" customHeight="1">
      <c r="A144" s="37"/>
      <c r="B144" s="38"/>
      <c r="C144" s="235" t="s">
        <v>170</v>
      </c>
      <c r="D144" s="235" t="s">
        <v>130</v>
      </c>
      <c r="E144" s="236" t="s">
        <v>188</v>
      </c>
      <c r="F144" s="237" t="s">
        <v>189</v>
      </c>
      <c r="G144" s="238" t="s">
        <v>178</v>
      </c>
      <c r="H144" s="239">
        <v>4</v>
      </c>
      <c r="I144" s="240"/>
      <c r="J144" s="241">
        <f>ROUND(I144*H144,2)</f>
        <v>0</v>
      </c>
      <c r="K144" s="242"/>
      <c r="L144" s="43"/>
      <c r="M144" s="243" t="s">
        <v>1</v>
      </c>
      <c r="N144" s="244" t="s">
        <v>38</v>
      </c>
      <c r="O144" s="90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7" t="s">
        <v>134</v>
      </c>
      <c r="AT144" s="247" t="s">
        <v>130</v>
      </c>
      <c r="AU144" s="247" t="s">
        <v>83</v>
      </c>
      <c r="AY144" s="16" t="s">
        <v>128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6" t="s">
        <v>81</v>
      </c>
      <c r="BK144" s="248">
        <f>ROUND(I144*H144,2)</f>
        <v>0</v>
      </c>
      <c r="BL144" s="16" t="s">
        <v>134</v>
      </c>
      <c r="BM144" s="247" t="s">
        <v>980</v>
      </c>
    </row>
    <row r="145" s="2" customFormat="1">
      <c r="A145" s="37"/>
      <c r="B145" s="38"/>
      <c r="C145" s="39"/>
      <c r="D145" s="249" t="s">
        <v>136</v>
      </c>
      <c r="E145" s="39"/>
      <c r="F145" s="250" t="s">
        <v>191</v>
      </c>
      <c r="G145" s="39"/>
      <c r="H145" s="39"/>
      <c r="I145" s="143"/>
      <c r="J145" s="39"/>
      <c r="K145" s="39"/>
      <c r="L145" s="43"/>
      <c r="M145" s="251"/>
      <c r="N145" s="25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136</v>
      </c>
      <c r="AU145" s="16" t="s">
        <v>83</v>
      </c>
    </row>
    <row r="146" s="14" customFormat="1">
      <c r="A146" s="14"/>
      <c r="B146" s="264"/>
      <c r="C146" s="265"/>
      <c r="D146" s="249" t="s">
        <v>138</v>
      </c>
      <c r="E146" s="266" t="s">
        <v>1</v>
      </c>
      <c r="F146" s="267" t="s">
        <v>981</v>
      </c>
      <c r="G146" s="265"/>
      <c r="H146" s="268">
        <v>4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4" t="s">
        <v>138</v>
      </c>
      <c r="AU146" s="274" t="s">
        <v>83</v>
      </c>
      <c r="AV146" s="14" t="s">
        <v>83</v>
      </c>
      <c r="AW146" s="14" t="s">
        <v>30</v>
      </c>
      <c r="AX146" s="14" t="s">
        <v>73</v>
      </c>
      <c r="AY146" s="274" t="s">
        <v>128</v>
      </c>
    </row>
    <row r="147" s="2" customFormat="1" ht="21.75" customHeight="1">
      <c r="A147" s="37"/>
      <c r="B147" s="38"/>
      <c r="C147" s="235" t="s">
        <v>175</v>
      </c>
      <c r="D147" s="235" t="s">
        <v>130</v>
      </c>
      <c r="E147" s="236" t="s">
        <v>194</v>
      </c>
      <c r="F147" s="237" t="s">
        <v>195</v>
      </c>
      <c r="G147" s="238" t="s">
        <v>178</v>
      </c>
      <c r="H147" s="239">
        <v>23.911999999999999</v>
      </c>
      <c r="I147" s="240"/>
      <c r="J147" s="241">
        <f>ROUND(I147*H147,2)</f>
        <v>0</v>
      </c>
      <c r="K147" s="242"/>
      <c r="L147" s="43"/>
      <c r="M147" s="243" t="s">
        <v>1</v>
      </c>
      <c r="N147" s="244" t="s">
        <v>38</v>
      </c>
      <c r="O147" s="90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7" t="s">
        <v>134</v>
      </c>
      <c r="AT147" s="247" t="s">
        <v>130</v>
      </c>
      <c r="AU147" s="247" t="s">
        <v>83</v>
      </c>
      <c r="AY147" s="16" t="s">
        <v>128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6" t="s">
        <v>81</v>
      </c>
      <c r="BK147" s="248">
        <f>ROUND(I147*H147,2)</f>
        <v>0</v>
      </c>
      <c r="BL147" s="16" t="s">
        <v>134</v>
      </c>
      <c r="BM147" s="247" t="s">
        <v>982</v>
      </c>
    </row>
    <row r="148" s="2" customFormat="1">
      <c r="A148" s="37"/>
      <c r="B148" s="38"/>
      <c r="C148" s="39"/>
      <c r="D148" s="249" t="s">
        <v>136</v>
      </c>
      <c r="E148" s="39"/>
      <c r="F148" s="250" t="s">
        <v>197</v>
      </c>
      <c r="G148" s="39"/>
      <c r="H148" s="39"/>
      <c r="I148" s="143"/>
      <c r="J148" s="39"/>
      <c r="K148" s="39"/>
      <c r="L148" s="43"/>
      <c r="M148" s="251"/>
      <c r="N148" s="25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83</v>
      </c>
    </row>
    <row r="149" s="14" customFormat="1">
      <c r="A149" s="14"/>
      <c r="B149" s="264"/>
      <c r="C149" s="265"/>
      <c r="D149" s="249" t="s">
        <v>138</v>
      </c>
      <c r="E149" s="266" t="s">
        <v>1</v>
      </c>
      <c r="F149" s="267" t="s">
        <v>983</v>
      </c>
      <c r="G149" s="265"/>
      <c r="H149" s="268">
        <v>4.8300000000000001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4" t="s">
        <v>138</v>
      </c>
      <c r="AU149" s="274" t="s">
        <v>83</v>
      </c>
      <c r="AV149" s="14" t="s">
        <v>83</v>
      </c>
      <c r="AW149" s="14" t="s">
        <v>30</v>
      </c>
      <c r="AX149" s="14" t="s">
        <v>73</v>
      </c>
      <c r="AY149" s="274" t="s">
        <v>128</v>
      </c>
    </row>
    <row r="150" s="14" customFormat="1">
      <c r="A150" s="14"/>
      <c r="B150" s="264"/>
      <c r="C150" s="265"/>
      <c r="D150" s="249" t="s">
        <v>138</v>
      </c>
      <c r="E150" s="266" t="s">
        <v>1</v>
      </c>
      <c r="F150" s="267" t="s">
        <v>984</v>
      </c>
      <c r="G150" s="265"/>
      <c r="H150" s="268">
        <v>1.792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4" t="s">
        <v>138</v>
      </c>
      <c r="AU150" s="274" t="s">
        <v>83</v>
      </c>
      <c r="AV150" s="14" t="s">
        <v>83</v>
      </c>
      <c r="AW150" s="14" t="s">
        <v>30</v>
      </c>
      <c r="AX150" s="14" t="s">
        <v>73</v>
      </c>
      <c r="AY150" s="274" t="s">
        <v>128</v>
      </c>
    </row>
    <row r="151" s="14" customFormat="1">
      <c r="A151" s="14"/>
      <c r="B151" s="264"/>
      <c r="C151" s="265"/>
      <c r="D151" s="249" t="s">
        <v>138</v>
      </c>
      <c r="E151" s="266" t="s">
        <v>1</v>
      </c>
      <c r="F151" s="267" t="s">
        <v>985</v>
      </c>
      <c r="G151" s="265"/>
      <c r="H151" s="268">
        <v>3.8500000000000001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4" t="s">
        <v>138</v>
      </c>
      <c r="AU151" s="274" t="s">
        <v>83</v>
      </c>
      <c r="AV151" s="14" t="s">
        <v>83</v>
      </c>
      <c r="AW151" s="14" t="s">
        <v>30</v>
      </c>
      <c r="AX151" s="14" t="s">
        <v>73</v>
      </c>
      <c r="AY151" s="274" t="s">
        <v>128</v>
      </c>
    </row>
    <row r="152" s="14" customFormat="1">
      <c r="A152" s="14"/>
      <c r="B152" s="264"/>
      <c r="C152" s="265"/>
      <c r="D152" s="249" t="s">
        <v>138</v>
      </c>
      <c r="E152" s="266" t="s">
        <v>1</v>
      </c>
      <c r="F152" s="267" t="s">
        <v>986</v>
      </c>
      <c r="G152" s="265"/>
      <c r="H152" s="268">
        <v>13.44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4" t="s">
        <v>138</v>
      </c>
      <c r="AU152" s="274" t="s">
        <v>83</v>
      </c>
      <c r="AV152" s="14" t="s">
        <v>83</v>
      </c>
      <c r="AW152" s="14" t="s">
        <v>30</v>
      </c>
      <c r="AX152" s="14" t="s">
        <v>73</v>
      </c>
      <c r="AY152" s="274" t="s">
        <v>128</v>
      </c>
    </row>
    <row r="153" s="13" customFormat="1">
      <c r="A153" s="13"/>
      <c r="B153" s="253"/>
      <c r="C153" s="254"/>
      <c r="D153" s="249" t="s">
        <v>138</v>
      </c>
      <c r="E153" s="255" t="s">
        <v>1</v>
      </c>
      <c r="F153" s="256" t="s">
        <v>139</v>
      </c>
      <c r="G153" s="254"/>
      <c r="H153" s="257">
        <v>23.911999999999999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3" t="s">
        <v>138</v>
      </c>
      <c r="AU153" s="263" t="s">
        <v>83</v>
      </c>
      <c r="AV153" s="13" t="s">
        <v>134</v>
      </c>
      <c r="AW153" s="13" t="s">
        <v>30</v>
      </c>
      <c r="AX153" s="13" t="s">
        <v>81</v>
      </c>
      <c r="AY153" s="263" t="s">
        <v>128</v>
      </c>
    </row>
    <row r="154" s="2" customFormat="1" ht="21.75" customHeight="1">
      <c r="A154" s="37"/>
      <c r="B154" s="38"/>
      <c r="C154" s="235" t="s">
        <v>182</v>
      </c>
      <c r="D154" s="235" t="s">
        <v>130</v>
      </c>
      <c r="E154" s="236" t="s">
        <v>201</v>
      </c>
      <c r="F154" s="237" t="s">
        <v>202</v>
      </c>
      <c r="G154" s="238" t="s">
        <v>178</v>
      </c>
      <c r="H154" s="239">
        <v>10.800000000000001</v>
      </c>
      <c r="I154" s="240"/>
      <c r="J154" s="241">
        <f>ROUND(I154*H154,2)</f>
        <v>0</v>
      </c>
      <c r="K154" s="242"/>
      <c r="L154" s="43"/>
      <c r="M154" s="243" t="s">
        <v>1</v>
      </c>
      <c r="N154" s="244" t="s">
        <v>38</v>
      </c>
      <c r="O154" s="90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7" t="s">
        <v>134</v>
      </c>
      <c r="AT154" s="247" t="s">
        <v>130</v>
      </c>
      <c r="AU154" s="247" t="s">
        <v>83</v>
      </c>
      <c r="AY154" s="16" t="s">
        <v>128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6" t="s">
        <v>81</v>
      </c>
      <c r="BK154" s="248">
        <f>ROUND(I154*H154,2)</f>
        <v>0</v>
      </c>
      <c r="BL154" s="16" t="s">
        <v>134</v>
      </c>
      <c r="BM154" s="247" t="s">
        <v>987</v>
      </c>
    </row>
    <row r="155" s="2" customFormat="1">
      <c r="A155" s="37"/>
      <c r="B155" s="38"/>
      <c r="C155" s="39"/>
      <c r="D155" s="249" t="s">
        <v>136</v>
      </c>
      <c r="E155" s="39"/>
      <c r="F155" s="250" t="s">
        <v>204</v>
      </c>
      <c r="G155" s="39"/>
      <c r="H155" s="39"/>
      <c r="I155" s="143"/>
      <c r="J155" s="39"/>
      <c r="K155" s="39"/>
      <c r="L155" s="43"/>
      <c r="M155" s="251"/>
      <c r="N155" s="25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136</v>
      </c>
      <c r="AU155" s="16" t="s">
        <v>83</v>
      </c>
    </row>
    <row r="156" s="14" customFormat="1">
      <c r="A156" s="14"/>
      <c r="B156" s="264"/>
      <c r="C156" s="265"/>
      <c r="D156" s="249" t="s">
        <v>138</v>
      </c>
      <c r="E156" s="266" t="s">
        <v>1</v>
      </c>
      <c r="F156" s="267" t="s">
        <v>988</v>
      </c>
      <c r="G156" s="265"/>
      <c r="H156" s="268">
        <v>10.800000000000001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4" t="s">
        <v>138</v>
      </c>
      <c r="AU156" s="274" t="s">
        <v>83</v>
      </c>
      <c r="AV156" s="14" t="s">
        <v>83</v>
      </c>
      <c r="AW156" s="14" t="s">
        <v>30</v>
      </c>
      <c r="AX156" s="14" t="s">
        <v>73</v>
      </c>
      <c r="AY156" s="274" t="s">
        <v>128</v>
      </c>
    </row>
    <row r="157" s="13" customFormat="1">
      <c r="A157" s="13"/>
      <c r="B157" s="253"/>
      <c r="C157" s="254"/>
      <c r="D157" s="249" t="s">
        <v>138</v>
      </c>
      <c r="E157" s="255" t="s">
        <v>1</v>
      </c>
      <c r="F157" s="256" t="s">
        <v>139</v>
      </c>
      <c r="G157" s="254"/>
      <c r="H157" s="257">
        <v>10.800000000000001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3" t="s">
        <v>138</v>
      </c>
      <c r="AU157" s="263" t="s">
        <v>83</v>
      </c>
      <c r="AV157" s="13" t="s">
        <v>134</v>
      </c>
      <c r="AW157" s="13" t="s">
        <v>30</v>
      </c>
      <c r="AX157" s="13" t="s">
        <v>81</v>
      </c>
      <c r="AY157" s="263" t="s">
        <v>128</v>
      </c>
    </row>
    <row r="158" s="2" customFormat="1" ht="21.75" customHeight="1">
      <c r="A158" s="37"/>
      <c r="B158" s="38"/>
      <c r="C158" s="235" t="s">
        <v>187</v>
      </c>
      <c r="D158" s="235" t="s">
        <v>130</v>
      </c>
      <c r="E158" s="236" t="s">
        <v>208</v>
      </c>
      <c r="F158" s="237" t="s">
        <v>209</v>
      </c>
      <c r="G158" s="238" t="s">
        <v>178</v>
      </c>
      <c r="H158" s="239">
        <v>27.872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134</v>
      </c>
      <c r="AT158" s="247" t="s">
        <v>130</v>
      </c>
      <c r="AU158" s="247" t="s">
        <v>83</v>
      </c>
      <c r="AY158" s="16" t="s">
        <v>128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134</v>
      </c>
      <c r="BM158" s="247" t="s">
        <v>989</v>
      </c>
    </row>
    <row r="159" s="2" customFormat="1">
      <c r="A159" s="37"/>
      <c r="B159" s="38"/>
      <c r="C159" s="39"/>
      <c r="D159" s="249" t="s">
        <v>136</v>
      </c>
      <c r="E159" s="39"/>
      <c r="F159" s="250" t="s">
        <v>211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83</v>
      </c>
    </row>
    <row r="160" s="14" customFormat="1">
      <c r="A160" s="14"/>
      <c r="B160" s="264"/>
      <c r="C160" s="265"/>
      <c r="D160" s="249" t="s">
        <v>138</v>
      </c>
      <c r="E160" s="266" t="s">
        <v>1</v>
      </c>
      <c r="F160" s="267" t="s">
        <v>983</v>
      </c>
      <c r="G160" s="265"/>
      <c r="H160" s="268">
        <v>4.8300000000000001</v>
      </c>
      <c r="I160" s="269"/>
      <c r="J160" s="265"/>
      <c r="K160" s="265"/>
      <c r="L160" s="270"/>
      <c r="M160" s="271"/>
      <c r="N160" s="272"/>
      <c r="O160" s="272"/>
      <c r="P160" s="272"/>
      <c r="Q160" s="272"/>
      <c r="R160" s="272"/>
      <c r="S160" s="272"/>
      <c r="T160" s="27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4" t="s">
        <v>138</v>
      </c>
      <c r="AU160" s="274" t="s">
        <v>83</v>
      </c>
      <c r="AV160" s="14" t="s">
        <v>83</v>
      </c>
      <c r="AW160" s="14" t="s">
        <v>30</v>
      </c>
      <c r="AX160" s="14" t="s">
        <v>73</v>
      </c>
      <c r="AY160" s="274" t="s">
        <v>128</v>
      </c>
    </row>
    <row r="161" s="14" customFormat="1">
      <c r="A161" s="14"/>
      <c r="B161" s="264"/>
      <c r="C161" s="265"/>
      <c r="D161" s="249" t="s">
        <v>138</v>
      </c>
      <c r="E161" s="266" t="s">
        <v>1</v>
      </c>
      <c r="F161" s="267" t="s">
        <v>984</v>
      </c>
      <c r="G161" s="265"/>
      <c r="H161" s="268">
        <v>1.792</v>
      </c>
      <c r="I161" s="269"/>
      <c r="J161" s="265"/>
      <c r="K161" s="265"/>
      <c r="L161" s="270"/>
      <c r="M161" s="271"/>
      <c r="N161" s="272"/>
      <c r="O161" s="272"/>
      <c r="P161" s="272"/>
      <c r="Q161" s="272"/>
      <c r="R161" s="272"/>
      <c r="S161" s="272"/>
      <c r="T161" s="27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4" t="s">
        <v>138</v>
      </c>
      <c r="AU161" s="274" t="s">
        <v>83</v>
      </c>
      <c r="AV161" s="14" t="s">
        <v>83</v>
      </c>
      <c r="AW161" s="14" t="s">
        <v>30</v>
      </c>
      <c r="AX161" s="14" t="s">
        <v>73</v>
      </c>
      <c r="AY161" s="274" t="s">
        <v>128</v>
      </c>
    </row>
    <row r="162" s="14" customFormat="1">
      <c r="A162" s="14"/>
      <c r="B162" s="264"/>
      <c r="C162" s="265"/>
      <c r="D162" s="249" t="s">
        <v>138</v>
      </c>
      <c r="E162" s="266" t="s">
        <v>1</v>
      </c>
      <c r="F162" s="267" t="s">
        <v>985</v>
      </c>
      <c r="G162" s="265"/>
      <c r="H162" s="268">
        <v>3.8500000000000001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4" t="s">
        <v>138</v>
      </c>
      <c r="AU162" s="274" t="s">
        <v>83</v>
      </c>
      <c r="AV162" s="14" t="s">
        <v>83</v>
      </c>
      <c r="AW162" s="14" t="s">
        <v>30</v>
      </c>
      <c r="AX162" s="14" t="s">
        <v>73</v>
      </c>
      <c r="AY162" s="274" t="s">
        <v>128</v>
      </c>
    </row>
    <row r="163" s="14" customFormat="1">
      <c r="A163" s="14"/>
      <c r="B163" s="264"/>
      <c r="C163" s="265"/>
      <c r="D163" s="249" t="s">
        <v>138</v>
      </c>
      <c r="E163" s="266" t="s">
        <v>1</v>
      </c>
      <c r="F163" s="267" t="s">
        <v>986</v>
      </c>
      <c r="G163" s="265"/>
      <c r="H163" s="268">
        <v>13.44</v>
      </c>
      <c r="I163" s="269"/>
      <c r="J163" s="265"/>
      <c r="K163" s="265"/>
      <c r="L163" s="270"/>
      <c r="M163" s="271"/>
      <c r="N163" s="272"/>
      <c r="O163" s="272"/>
      <c r="P163" s="272"/>
      <c r="Q163" s="272"/>
      <c r="R163" s="272"/>
      <c r="S163" s="272"/>
      <c r="T163" s="27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4" t="s">
        <v>138</v>
      </c>
      <c r="AU163" s="274" t="s">
        <v>83</v>
      </c>
      <c r="AV163" s="14" t="s">
        <v>83</v>
      </c>
      <c r="AW163" s="14" t="s">
        <v>30</v>
      </c>
      <c r="AX163" s="14" t="s">
        <v>73</v>
      </c>
      <c r="AY163" s="274" t="s">
        <v>128</v>
      </c>
    </row>
    <row r="164" s="14" customFormat="1">
      <c r="A164" s="14"/>
      <c r="B164" s="264"/>
      <c r="C164" s="265"/>
      <c r="D164" s="249" t="s">
        <v>138</v>
      </c>
      <c r="E164" s="266" t="s">
        <v>1</v>
      </c>
      <c r="F164" s="267" t="s">
        <v>988</v>
      </c>
      <c r="G164" s="265"/>
      <c r="H164" s="268">
        <v>10.800000000000001</v>
      </c>
      <c r="I164" s="269"/>
      <c r="J164" s="265"/>
      <c r="K164" s="265"/>
      <c r="L164" s="270"/>
      <c r="M164" s="271"/>
      <c r="N164" s="272"/>
      <c r="O164" s="272"/>
      <c r="P164" s="272"/>
      <c r="Q164" s="272"/>
      <c r="R164" s="272"/>
      <c r="S164" s="272"/>
      <c r="T164" s="27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4" t="s">
        <v>138</v>
      </c>
      <c r="AU164" s="274" t="s">
        <v>83</v>
      </c>
      <c r="AV164" s="14" t="s">
        <v>83</v>
      </c>
      <c r="AW164" s="14" t="s">
        <v>30</v>
      </c>
      <c r="AX164" s="14" t="s">
        <v>73</v>
      </c>
      <c r="AY164" s="274" t="s">
        <v>128</v>
      </c>
    </row>
    <row r="165" s="14" customFormat="1">
      <c r="A165" s="14"/>
      <c r="B165" s="264"/>
      <c r="C165" s="265"/>
      <c r="D165" s="249" t="s">
        <v>138</v>
      </c>
      <c r="E165" s="266" t="s">
        <v>1</v>
      </c>
      <c r="F165" s="267" t="s">
        <v>990</v>
      </c>
      <c r="G165" s="265"/>
      <c r="H165" s="268">
        <v>-6.8399999999999999</v>
      </c>
      <c r="I165" s="269"/>
      <c r="J165" s="265"/>
      <c r="K165" s="265"/>
      <c r="L165" s="270"/>
      <c r="M165" s="271"/>
      <c r="N165" s="272"/>
      <c r="O165" s="272"/>
      <c r="P165" s="272"/>
      <c r="Q165" s="272"/>
      <c r="R165" s="272"/>
      <c r="S165" s="272"/>
      <c r="T165" s="27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4" t="s">
        <v>138</v>
      </c>
      <c r="AU165" s="274" t="s">
        <v>83</v>
      </c>
      <c r="AV165" s="14" t="s">
        <v>83</v>
      </c>
      <c r="AW165" s="14" t="s">
        <v>30</v>
      </c>
      <c r="AX165" s="14" t="s">
        <v>73</v>
      </c>
      <c r="AY165" s="274" t="s">
        <v>128</v>
      </c>
    </row>
    <row r="166" s="13" customFormat="1">
      <c r="A166" s="13"/>
      <c r="B166" s="253"/>
      <c r="C166" s="254"/>
      <c r="D166" s="249" t="s">
        <v>138</v>
      </c>
      <c r="E166" s="255" t="s">
        <v>1</v>
      </c>
      <c r="F166" s="256" t="s">
        <v>139</v>
      </c>
      <c r="G166" s="254"/>
      <c r="H166" s="257">
        <v>27.872000000000003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3" t="s">
        <v>138</v>
      </c>
      <c r="AU166" s="263" t="s">
        <v>83</v>
      </c>
      <c r="AV166" s="13" t="s">
        <v>134</v>
      </c>
      <c r="AW166" s="13" t="s">
        <v>30</v>
      </c>
      <c r="AX166" s="13" t="s">
        <v>81</v>
      </c>
      <c r="AY166" s="263" t="s">
        <v>128</v>
      </c>
    </row>
    <row r="167" s="2" customFormat="1" ht="16.5" customHeight="1">
      <c r="A167" s="37"/>
      <c r="B167" s="38"/>
      <c r="C167" s="235" t="s">
        <v>193</v>
      </c>
      <c r="D167" s="235" t="s">
        <v>130</v>
      </c>
      <c r="E167" s="236" t="s">
        <v>215</v>
      </c>
      <c r="F167" s="237" t="s">
        <v>216</v>
      </c>
      <c r="G167" s="238" t="s">
        <v>178</v>
      </c>
      <c r="H167" s="239">
        <v>27.872</v>
      </c>
      <c r="I167" s="240"/>
      <c r="J167" s="241">
        <f>ROUND(I167*H167,2)</f>
        <v>0</v>
      </c>
      <c r="K167" s="242"/>
      <c r="L167" s="43"/>
      <c r="M167" s="243" t="s">
        <v>1</v>
      </c>
      <c r="N167" s="244" t="s">
        <v>38</v>
      </c>
      <c r="O167" s="90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7" t="s">
        <v>134</v>
      </c>
      <c r="AT167" s="247" t="s">
        <v>130</v>
      </c>
      <c r="AU167" s="247" t="s">
        <v>83</v>
      </c>
      <c r="AY167" s="16" t="s">
        <v>128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6" t="s">
        <v>81</v>
      </c>
      <c r="BK167" s="248">
        <f>ROUND(I167*H167,2)</f>
        <v>0</v>
      </c>
      <c r="BL167" s="16" t="s">
        <v>134</v>
      </c>
      <c r="BM167" s="247" t="s">
        <v>991</v>
      </c>
    </row>
    <row r="168" s="2" customFormat="1">
      <c r="A168" s="37"/>
      <c r="B168" s="38"/>
      <c r="C168" s="39"/>
      <c r="D168" s="249" t="s">
        <v>136</v>
      </c>
      <c r="E168" s="39"/>
      <c r="F168" s="250" t="s">
        <v>216</v>
      </c>
      <c r="G168" s="39"/>
      <c r="H168" s="39"/>
      <c r="I168" s="143"/>
      <c r="J168" s="39"/>
      <c r="K168" s="39"/>
      <c r="L168" s="43"/>
      <c r="M168" s="251"/>
      <c r="N168" s="25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83</v>
      </c>
    </row>
    <row r="169" s="2" customFormat="1" ht="21.75" customHeight="1">
      <c r="A169" s="37"/>
      <c r="B169" s="38"/>
      <c r="C169" s="235" t="s">
        <v>200</v>
      </c>
      <c r="D169" s="235" t="s">
        <v>130</v>
      </c>
      <c r="E169" s="236" t="s">
        <v>218</v>
      </c>
      <c r="F169" s="237" t="s">
        <v>219</v>
      </c>
      <c r="G169" s="238" t="s">
        <v>220</v>
      </c>
      <c r="H169" s="239">
        <v>50.170000000000002</v>
      </c>
      <c r="I169" s="240"/>
      <c r="J169" s="241">
        <f>ROUND(I169*H169,2)</f>
        <v>0</v>
      </c>
      <c r="K169" s="242"/>
      <c r="L169" s="43"/>
      <c r="M169" s="243" t="s">
        <v>1</v>
      </c>
      <c r="N169" s="244" t="s">
        <v>38</v>
      </c>
      <c r="O169" s="90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7" t="s">
        <v>134</v>
      </c>
      <c r="AT169" s="247" t="s">
        <v>130</v>
      </c>
      <c r="AU169" s="247" t="s">
        <v>83</v>
      </c>
      <c r="AY169" s="16" t="s">
        <v>128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6" t="s">
        <v>81</v>
      </c>
      <c r="BK169" s="248">
        <f>ROUND(I169*H169,2)</f>
        <v>0</v>
      </c>
      <c r="BL169" s="16" t="s">
        <v>134</v>
      </c>
      <c r="BM169" s="247" t="s">
        <v>992</v>
      </c>
    </row>
    <row r="170" s="2" customFormat="1">
      <c r="A170" s="37"/>
      <c r="B170" s="38"/>
      <c r="C170" s="39"/>
      <c r="D170" s="249" t="s">
        <v>136</v>
      </c>
      <c r="E170" s="39"/>
      <c r="F170" s="250" t="s">
        <v>222</v>
      </c>
      <c r="G170" s="39"/>
      <c r="H170" s="39"/>
      <c r="I170" s="143"/>
      <c r="J170" s="39"/>
      <c r="K170" s="39"/>
      <c r="L170" s="43"/>
      <c r="M170" s="251"/>
      <c r="N170" s="25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136</v>
      </c>
      <c r="AU170" s="16" t="s">
        <v>83</v>
      </c>
    </row>
    <row r="171" s="14" customFormat="1">
      <c r="A171" s="14"/>
      <c r="B171" s="264"/>
      <c r="C171" s="265"/>
      <c r="D171" s="249" t="s">
        <v>138</v>
      </c>
      <c r="E171" s="266" t="s">
        <v>1</v>
      </c>
      <c r="F171" s="267" t="s">
        <v>993</v>
      </c>
      <c r="G171" s="265"/>
      <c r="H171" s="268">
        <v>50.170000000000002</v>
      </c>
      <c r="I171" s="269"/>
      <c r="J171" s="265"/>
      <c r="K171" s="265"/>
      <c r="L171" s="270"/>
      <c r="M171" s="271"/>
      <c r="N171" s="272"/>
      <c r="O171" s="272"/>
      <c r="P171" s="272"/>
      <c r="Q171" s="272"/>
      <c r="R171" s="272"/>
      <c r="S171" s="272"/>
      <c r="T171" s="27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4" t="s">
        <v>138</v>
      </c>
      <c r="AU171" s="274" t="s">
        <v>83</v>
      </c>
      <c r="AV171" s="14" t="s">
        <v>83</v>
      </c>
      <c r="AW171" s="14" t="s">
        <v>30</v>
      </c>
      <c r="AX171" s="14" t="s">
        <v>73</v>
      </c>
      <c r="AY171" s="274" t="s">
        <v>128</v>
      </c>
    </row>
    <row r="172" s="13" customFormat="1">
      <c r="A172" s="13"/>
      <c r="B172" s="253"/>
      <c r="C172" s="254"/>
      <c r="D172" s="249" t="s">
        <v>138</v>
      </c>
      <c r="E172" s="255" t="s">
        <v>1</v>
      </c>
      <c r="F172" s="256" t="s">
        <v>139</v>
      </c>
      <c r="G172" s="254"/>
      <c r="H172" s="257">
        <v>50.170000000000002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3" t="s">
        <v>138</v>
      </c>
      <c r="AU172" s="263" t="s">
        <v>83</v>
      </c>
      <c r="AV172" s="13" t="s">
        <v>134</v>
      </c>
      <c r="AW172" s="13" t="s">
        <v>30</v>
      </c>
      <c r="AX172" s="13" t="s">
        <v>81</v>
      </c>
      <c r="AY172" s="263" t="s">
        <v>128</v>
      </c>
    </row>
    <row r="173" s="2" customFormat="1" ht="21.75" customHeight="1">
      <c r="A173" s="37"/>
      <c r="B173" s="38"/>
      <c r="C173" s="235" t="s">
        <v>207</v>
      </c>
      <c r="D173" s="235" t="s">
        <v>130</v>
      </c>
      <c r="E173" s="236" t="s">
        <v>225</v>
      </c>
      <c r="F173" s="237" t="s">
        <v>226</v>
      </c>
      <c r="G173" s="238" t="s">
        <v>178</v>
      </c>
      <c r="H173" s="239">
        <v>6.8399999999999999</v>
      </c>
      <c r="I173" s="240"/>
      <c r="J173" s="241">
        <f>ROUND(I173*H173,2)</f>
        <v>0</v>
      </c>
      <c r="K173" s="242"/>
      <c r="L173" s="43"/>
      <c r="M173" s="243" t="s">
        <v>1</v>
      </c>
      <c r="N173" s="244" t="s">
        <v>38</v>
      </c>
      <c r="O173" s="90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7" t="s">
        <v>134</v>
      </c>
      <c r="AT173" s="247" t="s">
        <v>130</v>
      </c>
      <c r="AU173" s="247" t="s">
        <v>83</v>
      </c>
      <c r="AY173" s="16" t="s">
        <v>128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6" t="s">
        <v>81</v>
      </c>
      <c r="BK173" s="248">
        <f>ROUND(I173*H173,2)</f>
        <v>0</v>
      </c>
      <c r="BL173" s="16" t="s">
        <v>134</v>
      </c>
      <c r="BM173" s="247" t="s">
        <v>994</v>
      </c>
    </row>
    <row r="174" s="2" customFormat="1">
      <c r="A174" s="37"/>
      <c r="B174" s="38"/>
      <c r="C174" s="39"/>
      <c r="D174" s="249" t="s">
        <v>136</v>
      </c>
      <c r="E174" s="39"/>
      <c r="F174" s="250" t="s">
        <v>228</v>
      </c>
      <c r="G174" s="39"/>
      <c r="H174" s="39"/>
      <c r="I174" s="143"/>
      <c r="J174" s="39"/>
      <c r="K174" s="39"/>
      <c r="L174" s="43"/>
      <c r="M174" s="251"/>
      <c r="N174" s="252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136</v>
      </c>
      <c r="AU174" s="16" t="s">
        <v>83</v>
      </c>
    </row>
    <row r="175" s="14" customFormat="1">
      <c r="A175" s="14"/>
      <c r="B175" s="264"/>
      <c r="C175" s="265"/>
      <c r="D175" s="249" t="s">
        <v>138</v>
      </c>
      <c r="E175" s="266" t="s">
        <v>1</v>
      </c>
      <c r="F175" s="267" t="s">
        <v>988</v>
      </c>
      <c r="G175" s="265"/>
      <c r="H175" s="268">
        <v>10.800000000000001</v>
      </c>
      <c r="I175" s="269"/>
      <c r="J175" s="265"/>
      <c r="K175" s="265"/>
      <c r="L175" s="270"/>
      <c r="M175" s="271"/>
      <c r="N175" s="272"/>
      <c r="O175" s="272"/>
      <c r="P175" s="272"/>
      <c r="Q175" s="272"/>
      <c r="R175" s="272"/>
      <c r="S175" s="272"/>
      <c r="T175" s="27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4" t="s">
        <v>138</v>
      </c>
      <c r="AU175" s="274" t="s">
        <v>83</v>
      </c>
      <c r="AV175" s="14" t="s">
        <v>83</v>
      </c>
      <c r="AW175" s="14" t="s">
        <v>30</v>
      </c>
      <c r="AX175" s="14" t="s">
        <v>73</v>
      </c>
      <c r="AY175" s="274" t="s">
        <v>128</v>
      </c>
    </row>
    <row r="176" s="14" customFormat="1">
      <c r="A176" s="14"/>
      <c r="B176" s="264"/>
      <c r="C176" s="265"/>
      <c r="D176" s="249" t="s">
        <v>138</v>
      </c>
      <c r="E176" s="266" t="s">
        <v>1</v>
      </c>
      <c r="F176" s="267" t="s">
        <v>995</v>
      </c>
      <c r="G176" s="265"/>
      <c r="H176" s="268">
        <v>-3.96</v>
      </c>
      <c r="I176" s="269"/>
      <c r="J176" s="265"/>
      <c r="K176" s="265"/>
      <c r="L176" s="270"/>
      <c r="M176" s="271"/>
      <c r="N176" s="272"/>
      <c r="O176" s="272"/>
      <c r="P176" s="272"/>
      <c r="Q176" s="272"/>
      <c r="R176" s="272"/>
      <c r="S176" s="272"/>
      <c r="T176" s="27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4" t="s">
        <v>138</v>
      </c>
      <c r="AU176" s="274" t="s">
        <v>83</v>
      </c>
      <c r="AV176" s="14" t="s">
        <v>83</v>
      </c>
      <c r="AW176" s="14" t="s">
        <v>30</v>
      </c>
      <c r="AX176" s="14" t="s">
        <v>73</v>
      </c>
      <c r="AY176" s="274" t="s">
        <v>128</v>
      </c>
    </row>
    <row r="177" s="13" customFormat="1">
      <c r="A177" s="13"/>
      <c r="B177" s="253"/>
      <c r="C177" s="254"/>
      <c r="D177" s="249" t="s">
        <v>138</v>
      </c>
      <c r="E177" s="255" t="s">
        <v>1</v>
      </c>
      <c r="F177" s="256" t="s">
        <v>139</v>
      </c>
      <c r="G177" s="254"/>
      <c r="H177" s="257">
        <v>6.8400000000000007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3" t="s">
        <v>138</v>
      </c>
      <c r="AU177" s="263" t="s">
        <v>83</v>
      </c>
      <c r="AV177" s="13" t="s">
        <v>134</v>
      </c>
      <c r="AW177" s="13" t="s">
        <v>30</v>
      </c>
      <c r="AX177" s="13" t="s">
        <v>81</v>
      </c>
      <c r="AY177" s="263" t="s">
        <v>128</v>
      </c>
    </row>
    <row r="178" s="2" customFormat="1" ht="21.75" customHeight="1">
      <c r="A178" s="37"/>
      <c r="B178" s="38"/>
      <c r="C178" s="235" t="s">
        <v>214</v>
      </c>
      <c r="D178" s="235" t="s">
        <v>130</v>
      </c>
      <c r="E178" s="236" t="s">
        <v>237</v>
      </c>
      <c r="F178" s="237" t="s">
        <v>238</v>
      </c>
      <c r="G178" s="238" t="s">
        <v>178</v>
      </c>
      <c r="H178" s="239">
        <v>3.2400000000000002</v>
      </c>
      <c r="I178" s="240"/>
      <c r="J178" s="241">
        <f>ROUND(I178*H178,2)</f>
        <v>0</v>
      </c>
      <c r="K178" s="242"/>
      <c r="L178" s="43"/>
      <c r="M178" s="243" t="s">
        <v>1</v>
      </c>
      <c r="N178" s="244" t="s">
        <v>38</v>
      </c>
      <c r="O178" s="90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7" t="s">
        <v>134</v>
      </c>
      <c r="AT178" s="247" t="s">
        <v>130</v>
      </c>
      <c r="AU178" s="247" t="s">
        <v>83</v>
      </c>
      <c r="AY178" s="16" t="s">
        <v>128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6" t="s">
        <v>81</v>
      </c>
      <c r="BK178" s="248">
        <f>ROUND(I178*H178,2)</f>
        <v>0</v>
      </c>
      <c r="BL178" s="16" t="s">
        <v>134</v>
      </c>
      <c r="BM178" s="247" t="s">
        <v>996</v>
      </c>
    </row>
    <row r="179" s="2" customFormat="1">
      <c r="A179" s="37"/>
      <c r="B179" s="38"/>
      <c r="C179" s="39"/>
      <c r="D179" s="249" t="s">
        <v>136</v>
      </c>
      <c r="E179" s="39"/>
      <c r="F179" s="250" t="s">
        <v>240</v>
      </c>
      <c r="G179" s="39"/>
      <c r="H179" s="39"/>
      <c r="I179" s="143"/>
      <c r="J179" s="39"/>
      <c r="K179" s="39"/>
      <c r="L179" s="43"/>
      <c r="M179" s="251"/>
      <c r="N179" s="252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136</v>
      </c>
      <c r="AU179" s="16" t="s">
        <v>83</v>
      </c>
    </row>
    <row r="180" s="14" customFormat="1">
      <c r="A180" s="14"/>
      <c r="B180" s="264"/>
      <c r="C180" s="265"/>
      <c r="D180" s="249" t="s">
        <v>138</v>
      </c>
      <c r="E180" s="266" t="s">
        <v>1</v>
      </c>
      <c r="F180" s="267" t="s">
        <v>997</v>
      </c>
      <c r="G180" s="265"/>
      <c r="H180" s="268">
        <v>3.2400000000000002</v>
      </c>
      <c r="I180" s="269"/>
      <c r="J180" s="265"/>
      <c r="K180" s="265"/>
      <c r="L180" s="270"/>
      <c r="M180" s="271"/>
      <c r="N180" s="272"/>
      <c r="O180" s="272"/>
      <c r="P180" s="272"/>
      <c r="Q180" s="272"/>
      <c r="R180" s="272"/>
      <c r="S180" s="272"/>
      <c r="T180" s="27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4" t="s">
        <v>138</v>
      </c>
      <c r="AU180" s="274" t="s">
        <v>83</v>
      </c>
      <c r="AV180" s="14" t="s">
        <v>83</v>
      </c>
      <c r="AW180" s="14" t="s">
        <v>30</v>
      </c>
      <c r="AX180" s="14" t="s">
        <v>73</v>
      </c>
      <c r="AY180" s="274" t="s">
        <v>128</v>
      </c>
    </row>
    <row r="181" s="13" customFormat="1">
      <c r="A181" s="13"/>
      <c r="B181" s="253"/>
      <c r="C181" s="254"/>
      <c r="D181" s="249" t="s">
        <v>138</v>
      </c>
      <c r="E181" s="255" t="s">
        <v>1</v>
      </c>
      <c r="F181" s="256" t="s">
        <v>139</v>
      </c>
      <c r="G181" s="254"/>
      <c r="H181" s="257">
        <v>3.2400000000000002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3" t="s">
        <v>138</v>
      </c>
      <c r="AU181" s="263" t="s">
        <v>83</v>
      </c>
      <c r="AV181" s="13" t="s">
        <v>134</v>
      </c>
      <c r="AW181" s="13" t="s">
        <v>30</v>
      </c>
      <c r="AX181" s="13" t="s">
        <v>81</v>
      </c>
      <c r="AY181" s="263" t="s">
        <v>128</v>
      </c>
    </row>
    <row r="182" s="2" customFormat="1" ht="16.5" customHeight="1">
      <c r="A182" s="37"/>
      <c r="B182" s="38"/>
      <c r="C182" s="275" t="s">
        <v>8</v>
      </c>
      <c r="D182" s="275" t="s">
        <v>243</v>
      </c>
      <c r="E182" s="276" t="s">
        <v>244</v>
      </c>
      <c r="F182" s="277" t="s">
        <v>245</v>
      </c>
      <c r="G182" s="278" t="s">
        <v>220</v>
      </c>
      <c r="H182" s="279">
        <v>3.5910000000000002</v>
      </c>
      <c r="I182" s="280"/>
      <c r="J182" s="281">
        <f>ROUND(I182*H182,2)</f>
        <v>0</v>
      </c>
      <c r="K182" s="282"/>
      <c r="L182" s="283"/>
      <c r="M182" s="284" t="s">
        <v>1</v>
      </c>
      <c r="N182" s="285" t="s">
        <v>38</v>
      </c>
      <c r="O182" s="90"/>
      <c r="P182" s="245">
        <f>O182*H182</f>
        <v>0</v>
      </c>
      <c r="Q182" s="245">
        <v>1</v>
      </c>
      <c r="R182" s="245">
        <f>Q182*H182</f>
        <v>3.5910000000000002</v>
      </c>
      <c r="S182" s="245">
        <v>0</v>
      </c>
      <c r="T182" s="24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7" t="s">
        <v>175</v>
      </c>
      <c r="AT182" s="247" t="s">
        <v>243</v>
      </c>
      <c r="AU182" s="247" t="s">
        <v>83</v>
      </c>
      <c r="AY182" s="16" t="s">
        <v>128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6" t="s">
        <v>81</v>
      </c>
      <c r="BK182" s="248">
        <f>ROUND(I182*H182,2)</f>
        <v>0</v>
      </c>
      <c r="BL182" s="16" t="s">
        <v>134</v>
      </c>
      <c r="BM182" s="247" t="s">
        <v>998</v>
      </c>
    </row>
    <row r="183" s="2" customFormat="1">
      <c r="A183" s="37"/>
      <c r="B183" s="38"/>
      <c r="C183" s="39"/>
      <c r="D183" s="249" t="s">
        <v>136</v>
      </c>
      <c r="E183" s="39"/>
      <c r="F183" s="250" t="s">
        <v>247</v>
      </c>
      <c r="G183" s="39"/>
      <c r="H183" s="39"/>
      <c r="I183" s="143"/>
      <c r="J183" s="39"/>
      <c r="K183" s="39"/>
      <c r="L183" s="43"/>
      <c r="M183" s="251"/>
      <c r="N183" s="252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136</v>
      </c>
      <c r="AU183" s="16" t="s">
        <v>83</v>
      </c>
    </row>
    <row r="184" s="14" customFormat="1">
      <c r="A184" s="14"/>
      <c r="B184" s="264"/>
      <c r="C184" s="265"/>
      <c r="D184" s="249" t="s">
        <v>138</v>
      </c>
      <c r="E184" s="266" t="s">
        <v>1</v>
      </c>
      <c r="F184" s="267" t="s">
        <v>708</v>
      </c>
      <c r="G184" s="265"/>
      <c r="H184" s="268">
        <v>3.5910000000000002</v>
      </c>
      <c r="I184" s="269"/>
      <c r="J184" s="265"/>
      <c r="K184" s="265"/>
      <c r="L184" s="270"/>
      <c r="M184" s="271"/>
      <c r="N184" s="272"/>
      <c r="O184" s="272"/>
      <c r="P184" s="272"/>
      <c r="Q184" s="272"/>
      <c r="R184" s="272"/>
      <c r="S184" s="272"/>
      <c r="T184" s="27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4" t="s">
        <v>138</v>
      </c>
      <c r="AU184" s="274" t="s">
        <v>83</v>
      </c>
      <c r="AV184" s="14" t="s">
        <v>83</v>
      </c>
      <c r="AW184" s="14" t="s">
        <v>30</v>
      </c>
      <c r="AX184" s="14" t="s">
        <v>73</v>
      </c>
      <c r="AY184" s="274" t="s">
        <v>128</v>
      </c>
    </row>
    <row r="185" s="13" customFormat="1">
      <c r="A185" s="13"/>
      <c r="B185" s="253"/>
      <c r="C185" s="254"/>
      <c r="D185" s="249" t="s">
        <v>138</v>
      </c>
      <c r="E185" s="255" t="s">
        <v>1</v>
      </c>
      <c r="F185" s="256" t="s">
        <v>139</v>
      </c>
      <c r="G185" s="254"/>
      <c r="H185" s="257">
        <v>3.5910000000000002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3" t="s">
        <v>138</v>
      </c>
      <c r="AU185" s="263" t="s">
        <v>83</v>
      </c>
      <c r="AV185" s="13" t="s">
        <v>134</v>
      </c>
      <c r="AW185" s="13" t="s">
        <v>30</v>
      </c>
      <c r="AX185" s="13" t="s">
        <v>81</v>
      </c>
      <c r="AY185" s="263" t="s">
        <v>128</v>
      </c>
    </row>
    <row r="186" s="2" customFormat="1" ht="16.5" customHeight="1">
      <c r="A186" s="37"/>
      <c r="B186" s="38"/>
      <c r="C186" s="235" t="s">
        <v>224</v>
      </c>
      <c r="D186" s="235" t="s">
        <v>130</v>
      </c>
      <c r="E186" s="236" t="s">
        <v>250</v>
      </c>
      <c r="F186" s="237" t="s">
        <v>251</v>
      </c>
      <c r="G186" s="238" t="s">
        <v>133</v>
      </c>
      <c r="H186" s="239">
        <v>20</v>
      </c>
      <c r="I186" s="240"/>
      <c r="J186" s="241">
        <f>ROUND(I186*H186,2)</f>
        <v>0</v>
      </c>
      <c r="K186" s="242"/>
      <c r="L186" s="43"/>
      <c r="M186" s="243" t="s">
        <v>1</v>
      </c>
      <c r="N186" s="244" t="s">
        <v>38</v>
      </c>
      <c r="O186" s="90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7" t="s">
        <v>134</v>
      </c>
      <c r="AT186" s="247" t="s">
        <v>130</v>
      </c>
      <c r="AU186" s="247" t="s">
        <v>83</v>
      </c>
      <c r="AY186" s="16" t="s">
        <v>128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6" t="s">
        <v>81</v>
      </c>
      <c r="BK186" s="248">
        <f>ROUND(I186*H186,2)</f>
        <v>0</v>
      </c>
      <c r="BL186" s="16" t="s">
        <v>134</v>
      </c>
      <c r="BM186" s="247" t="s">
        <v>999</v>
      </c>
    </row>
    <row r="187" s="2" customFormat="1">
      <c r="A187" s="37"/>
      <c r="B187" s="38"/>
      <c r="C187" s="39"/>
      <c r="D187" s="249" t="s">
        <v>136</v>
      </c>
      <c r="E187" s="39"/>
      <c r="F187" s="250" t="s">
        <v>253</v>
      </c>
      <c r="G187" s="39"/>
      <c r="H187" s="39"/>
      <c r="I187" s="143"/>
      <c r="J187" s="39"/>
      <c r="K187" s="39"/>
      <c r="L187" s="43"/>
      <c r="M187" s="251"/>
      <c r="N187" s="25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83</v>
      </c>
    </row>
    <row r="188" s="2" customFormat="1" ht="21.75" customHeight="1">
      <c r="A188" s="37"/>
      <c r="B188" s="38"/>
      <c r="C188" s="235" t="s">
        <v>230</v>
      </c>
      <c r="D188" s="235" t="s">
        <v>130</v>
      </c>
      <c r="E188" s="236" t="s">
        <v>256</v>
      </c>
      <c r="F188" s="237" t="s">
        <v>257</v>
      </c>
      <c r="G188" s="238" t="s">
        <v>133</v>
      </c>
      <c r="H188" s="239">
        <v>12</v>
      </c>
      <c r="I188" s="240"/>
      <c r="J188" s="241">
        <f>ROUND(I188*H188,2)</f>
        <v>0</v>
      </c>
      <c r="K188" s="242"/>
      <c r="L188" s="43"/>
      <c r="M188" s="243" t="s">
        <v>1</v>
      </c>
      <c r="N188" s="244" t="s">
        <v>38</v>
      </c>
      <c r="O188" s="90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7" t="s">
        <v>134</v>
      </c>
      <c r="AT188" s="247" t="s">
        <v>130</v>
      </c>
      <c r="AU188" s="247" t="s">
        <v>83</v>
      </c>
      <c r="AY188" s="16" t="s">
        <v>128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6" t="s">
        <v>81</v>
      </c>
      <c r="BK188" s="248">
        <f>ROUND(I188*H188,2)</f>
        <v>0</v>
      </c>
      <c r="BL188" s="16" t="s">
        <v>134</v>
      </c>
      <c r="BM188" s="247" t="s">
        <v>1000</v>
      </c>
    </row>
    <row r="189" s="2" customFormat="1">
      <c r="A189" s="37"/>
      <c r="B189" s="38"/>
      <c r="C189" s="39"/>
      <c r="D189" s="249" t="s">
        <v>136</v>
      </c>
      <c r="E189" s="39"/>
      <c r="F189" s="250" t="s">
        <v>259</v>
      </c>
      <c r="G189" s="39"/>
      <c r="H189" s="39"/>
      <c r="I189" s="143"/>
      <c r="J189" s="39"/>
      <c r="K189" s="39"/>
      <c r="L189" s="43"/>
      <c r="M189" s="251"/>
      <c r="N189" s="252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83</v>
      </c>
    </row>
    <row r="190" s="2" customFormat="1" ht="21.75" customHeight="1">
      <c r="A190" s="37"/>
      <c r="B190" s="38"/>
      <c r="C190" s="275" t="s">
        <v>236</v>
      </c>
      <c r="D190" s="275" t="s">
        <v>243</v>
      </c>
      <c r="E190" s="276" t="s">
        <v>261</v>
      </c>
      <c r="F190" s="277" t="s">
        <v>262</v>
      </c>
      <c r="G190" s="278" t="s">
        <v>263</v>
      </c>
      <c r="H190" s="279">
        <v>0.17999999999999999</v>
      </c>
      <c r="I190" s="280"/>
      <c r="J190" s="281">
        <f>ROUND(I190*H190,2)</f>
        <v>0</v>
      </c>
      <c r="K190" s="282"/>
      <c r="L190" s="283"/>
      <c r="M190" s="284" t="s">
        <v>1</v>
      </c>
      <c r="N190" s="285" t="s">
        <v>38</v>
      </c>
      <c r="O190" s="90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7" t="s">
        <v>175</v>
      </c>
      <c r="AT190" s="247" t="s">
        <v>243</v>
      </c>
      <c r="AU190" s="247" t="s">
        <v>83</v>
      </c>
      <c r="AY190" s="16" t="s">
        <v>128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6" t="s">
        <v>81</v>
      </c>
      <c r="BK190" s="248">
        <f>ROUND(I190*H190,2)</f>
        <v>0</v>
      </c>
      <c r="BL190" s="16" t="s">
        <v>134</v>
      </c>
      <c r="BM190" s="247" t="s">
        <v>1001</v>
      </c>
    </row>
    <row r="191" s="2" customFormat="1">
      <c r="A191" s="37"/>
      <c r="B191" s="38"/>
      <c r="C191" s="39"/>
      <c r="D191" s="249" t="s">
        <v>136</v>
      </c>
      <c r="E191" s="39"/>
      <c r="F191" s="250" t="s">
        <v>262</v>
      </c>
      <c r="G191" s="39"/>
      <c r="H191" s="39"/>
      <c r="I191" s="143"/>
      <c r="J191" s="39"/>
      <c r="K191" s="39"/>
      <c r="L191" s="43"/>
      <c r="M191" s="251"/>
      <c r="N191" s="252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136</v>
      </c>
      <c r="AU191" s="16" t="s">
        <v>83</v>
      </c>
    </row>
    <row r="192" s="14" customFormat="1">
      <c r="A192" s="14"/>
      <c r="B192" s="264"/>
      <c r="C192" s="265"/>
      <c r="D192" s="249" t="s">
        <v>138</v>
      </c>
      <c r="E192" s="266" t="s">
        <v>1</v>
      </c>
      <c r="F192" s="267" t="s">
        <v>1002</v>
      </c>
      <c r="G192" s="265"/>
      <c r="H192" s="268">
        <v>0.17999999999999999</v>
      </c>
      <c r="I192" s="269"/>
      <c r="J192" s="265"/>
      <c r="K192" s="265"/>
      <c r="L192" s="270"/>
      <c r="M192" s="271"/>
      <c r="N192" s="272"/>
      <c r="O192" s="272"/>
      <c r="P192" s="272"/>
      <c r="Q192" s="272"/>
      <c r="R192" s="272"/>
      <c r="S192" s="272"/>
      <c r="T192" s="27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4" t="s">
        <v>138</v>
      </c>
      <c r="AU192" s="274" t="s">
        <v>83</v>
      </c>
      <c r="AV192" s="14" t="s">
        <v>83</v>
      </c>
      <c r="AW192" s="14" t="s">
        <v>30</v>
      </c>
      <c r="AX192" s="14" t="s">
        <v>73</v>
      </c>
      <c r="AY192" s="274" t="s">
        <v>128</v>
      </c>
    </row>
    <row r="193" s="2" customFormat="1" ht="16.5" customHeight="1">
      <c r="A193" s="37"/>
      <c r="B193" s="38"/>
      <c r="C193" s="235" t="s">
        <v>242</v>
      </c>
      <c r="D193" s="235" t="s">
        <v>130</v>
      </c>
      <c r="E193" s="236" t="s">
        <v>231</v>
      </c>
      <c r="F193" s="237" t="s">
        <v>232</v>
      </c>
      <c r="G193" s="238" t="s">
        <v>133</v>
      </c>
      <c r="H193" s="239">
        <v>44</v>
      </c>
      <c r="I193" s="240"/>
      <c r="J193" s="241">
        <f>ROUND(I193*H193,2)</f>
        <v>0</v>
      </c>
      <c r="K193" s="242"/>
      <c r="L193" s="43"/>
      <c r="M193" s="243" t="s">
        <v>1</v>
      </c>
      <c r="N193" s="244" t="s">
        <v>38</v>
      </c>
      <c r="O193" s="90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7" t="s">
        <v>134</v>
      </c>
      <c r="AT193" s="247" t="s">
        <v>130</v>
      </c>
      <c r="AU193" s="247" t="s">
        <v>83</v>
      </c>
      <c r="AY193" s="16" t="s">
        <v>128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6" t="s">
        <v>81</v>
      </c>
      <c r="BK193" s="248">
        <f>ROUND(I193*H193,2)</f>
        <v>0</v>
      </c>
      <c r="BL193" s="16" t="s">
        <v>134</v>
      </c>
      <c r="BM193" s="247" t="s">
        <v>1003</v>
      </c>
    </row>
    <row r="194" s="2" customFormat="1">
      <c r="A194" s="37"/>
      <c r="B194" s="38"/>
      <c r="C194" s="39"/>
      <c r="D194" s="249" t="s">
        <v>136</v>
      </c>
      <c r="E194" s="39"/>
      <c r="F194" s="250" t="s">
        <v>234</v>
      </c>
      <c r="G194" s="39"/>
      <c r="H194" s="39"/>
      <c r="I194" s="143"/>
      <c r="J194" s="39"/>
      <c r="K194" s="39"/>
      <c r="L194" s="43"/>
      <c r="M194" s="251"/>
      <c r="N194" s="252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83</v>
      </c>
    </row>
    <row r="195" s="14" customFormat="1">
      <c r="A195" s="14"/>
      <c r="B195" s="264"/>
      <c r="C195" s="265"/>
      <c r="D195" s="249" t="s">
        <v>138</v>
      </c>
      <c r="E195" s="266" t="s">
        <v>1</v>
      </c>
      <c r="F195" s="267" t="s">
        <v>1004</v>
      </c>
      <c r="G195" s="265"/>
      <c r="H195" s="268">
        <v>44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4" t="s">
        <v>138</v>
      </c>
      <c r="AU195" s="274" t="s">
        <v>83</v>
      </c>
      <c r="AV195" s="14" t="s">
        <v>83</v>
      </c>
      <c r="AW195" s="14" t="s">
        <v>30</v>
      </c>
      <c r="AX195" s="14" t="s">
        <v>73</v>
      </c>
      <c r="AY195" s="274" t="s">
        <v>128</v>
      </c>
    </row>
    <row r="196" s="13" customFormat="1">
      <c r="A196" s="13"/>
      <c r="B196" s="253"/>
      <c r="C196" s="254"/>
      <c r="D196" s="249" t="s">
        <v>138</v>
      </c>
      <c r="E196" s="255" t="s">
        <v>1</v>
      </c>
      <c r="F196" s="256" t="s">
        <v>139</v>
      </c>
      <c r="G196" s="254"/>
      <c r="H196" s="257">
        <v>44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3" t="s">
        <v>138</v>
      </c>
      <c r="AU196" s="263" t="s">
        <v>83</v>
      </c>
      <c r="AV196" s="13" t="s">
        <v>134</v>
      </c>
      <c r="AW196" s="13" t="s">
        <v>30</v>
      </c>
      <c r="AX196" s="13" t="s">
        <v>81</v>
      </c>
      <c r="AY196" s="263" t="s">
        <v>128</v>
      </c>
    </row>
    <row r="197" s="2" customFormat="1" ht="16.5" customHeight="1">
      <c r="A197" s="37"/>
      <c r="B197" s="38"/>
      <c r="C197" s="235" t="s">
        <v>249</v>
      </c>
      <c r="D197" s="235" t="s">
        <v>130</v>
      </c>
      <c r="E197" s="236" t="s">
        <v>266</v>
      </c>
      <c r="F197" s="237" t="s">
        <v>267</v>
      </c>
      <c r="G197" s="238" t="s">
        <v>178</v>
      </c>
      <c r="H197" s="239">
        <v>0.050000000000000003</v>
      </c>
      <c r="I197" s="240"/>
      <c r="J197" s="241">
        <f>ROUND(I197*H197,2)</f>
        <v>0</v>
      </c>
      <c r="K197" s="242"/>
      <c r="L197" s="43"/>
      <c r="M197" s="243" t="s">
        <v>1</v>
      </c>
      <c r="N197" s="244" t="s">
        <v>38</v>
      </c>
      <c r="O197" s="90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7" t="s">
        <v>134</v>
      </c>
      <c r="AT197" s="247" t="s">
        <v>130</v>
      </c>
      <c r="AU197" s="247" t="s">
        <v>83</v>
      </c>
      <c r="AY197" s="16" t="s">
        <v>128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6" t="s">
        <v>81</v>
      </c>
      <c r="BK197" s="248">
        <f>ROUND(I197*H197,2)</f>
        <v>0</v>
      </c>
      <c r="BL197" s="16" t="s">
        <v>134</v>
      </c>
      <c r="BM197" s="247" t="s">
        <v>1005</v>
      </c>
    </row>
    <row r="198" s="2" customFormat="1">
      <c r="A198" s="37"/>
      <c r="B198" s="38"/>
      <c r="C198" s="39"/>
      <c r="D198" s="249" t="s">
        <v>136</v>
      </c>
      <c r="E198" s="39"/>
      <c r="F198" s="250" t="s">
        <v>269</v>
      </c>
      <c r="G198" s="39"/>
      <c r="H198" s="39"/>
      <c r="I198" s="143"/>
      <c r="J198" s="39"/>
      <c r="K198" s="39"/>
      <c r="L198" s="43"/>
      <c r="M198" s="251"/>
      <c r="N198" s="252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136</v>
      </c>
      <c r="AU198" s="16" t="s">
        <v>83</v>
      </c>
    </row>
    <row r="199" s="2" customFormat="1" ht="16.5" customHeight="1">
      <c r="A199" s="37"/>
      <c r="B199" s="38"/>
      <c r="C199" s="235" t="s">
        <v>7</v>
      </c>
      <c r="D199" s="235" t="s">
        <v>130</v>
      </c>
      <c r="E199" s="236" t="s">
        <v>271</v>
      </c>
      <c r="F199" s="237" t="s">
        <v>272</v>
      </c>
      <c r="G199" s="238" t="s">
        <v>178</v>
      </c>
      <c r="H199" s="239">
        <v>0.050000000000000003</v>
      </c>
      <c r="I199" s="240"/>
      <c r="J199" s="241">
        <f>ROUND(I199*H199,2)</f>
        <v>0</v>
      </c>
      <c r="K199" s="242"/>
      <c r="L199" s="43"/>
      <c r="M199" s="243" t="s">
        <v>1</v>
      </c>
      <c r="N199" s="244" t="s">
        <v>38</v>
      </c>
      <c r="O199" s="90"/>
      <c r="P199" s="245">
        <f>O199*H199</f>
        <v>0</v>
      </c>
      <c r="Q199" s="245">
        <v>0</v>
      </c>
      <c r="R199" s="245">
        <f>Q199*H199</f>
        <v>0</v>
      </c>
      <c r="S199" s="245">
        <v>0</v>
      </c>
      <c r="T199" s="24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7" t="s">
        <v>134</v>
      </c>
      <c r="AT199" s="247" t="s">
        <v>130</v>
      </c>
      <c r="AU199" s="247" t="s">
        <v>83</v>
      </c>
      <c r="AY199" s="16" t="s">
        <v>128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16" t="s">
        <v>81</v>
      </c>
      <c r="BK199" s="248">
        <f>ROUND(I199*H199,2)</f>
        <v>0</v>
      </c>
      <c r="BL199" s="16" t="s">
        <v>134</v>
      </c>
      <c r="BM199" s="247" t="s">
        <v>1006</v>
      </c>
    </row>
    <row r="200" s="2" customFormat="1">
      <c r="A200" s="37"/>
      <c r="B200" s="38"/>
      <c r="C200" s="39"/>
      <c r="D200" s="249" t="s">
        <v>136</v>
      </c>
      <c r="E200" s="39"/>
      <c r="F200" s="250" t="s">
        <v>274</v>
      </c>
      <c r="G200" s="39"/>
      <c r="H200" s="39"/>
      <c r="I200" s="143"/>
      <c r="J200" s="39"/>
      <c r="K200" s="39"/>
      <c r="L200" s="43"/>
      <c r="M200" s="251"/>
      <c r="N200" s="252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136</v>
      </c>
      <c r="AU200" s="16" t="s">
        <v>83</v>
      </c>
    </row>
    <row r="201" s="2" customFormat="1" ht="21.75" customHeight="1">
      <c r="A201" s="37"/>
      <c r="B201" s="38"/>
      <c r="C201" s="235" t="s">
        <v>260</v>
      </c>
      <c r="D201" s="235" t="s">
        <v>130</v>
      </c>
      <c r="E201" s="236" t="s">
        <v>276</v>
      </c>
      <c r="F201" s="237" t="s">
        <v>277</v>
      </c>
      <c r="G201" s="238" t="s">
        <v>133</v>
      </c>
      <c r="H201" s="239">
        <v>12</v>
      </c>
      <c r="I201" s="240"/>
      <c r="J201" s="241">
        <f>ROUND(I201*H201,2)</f>
        <v>0</v>
      </c>
      <c r="K201" s="242"/>
      <c r="L201" s="43"/>
      <c r="M201" s="243" t="s">
        <v>1</v>
      </c>
      <c r="N201" s="244" t="s">
        <v>38</v>
      </c>
      <c r="O201" s="90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7" t="s">
        <v>134</v>
      </c>
      <c r="AT201" s="247" t="s">
        <v>130</v>
      </c>
      <c r="AU201" s="247" t="s">
        <v>83</v>
      </c>
      <c r="AY201" s="16" t="s">
        <v>128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6" t="s">
        <v>81</v>
      </c>
      <c r="BK201" s="248">
        <f>ROUND(I201*H201,2)</f>
        <v>0</v>
      </c>
      <c r="BL201" s="16" t="s">
        <v>134</v>
      </c>
      <c r="BM201" s="247" t="s">
        <v>1007</v>
      </c>
    </row>
    <row r="202" s="2" customFormat="1">
      <c r="A202" s="37"/>
      <c r="B202" s="38"/>
      <c r="C202" s="39"/>
      <c r="D202" s="249" t="s">
        <v>136</v>
      </c>
      <c r="E202" s="39"/>
      <c r="F202" s="250" t="s">
        <v>279</v>
      </c>
      <c r="G202" s="39"/>
      <c r="H202" s="39"/>
      <c r="I202" s="143"/>
      <c r="J202" s="39"/>
      <c r="K202" s="39"/>
      <c r="L202" s="43"/>
      <c r="M202" s="251"/>
      <c r="N202" s="252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136</v>
      </c>
      <c r="AU202" s="16" t="s">
        <v>83</v>
      </c>
    </row>
    <row r="203" s="12" customFormat="1" ht="22.8" customHeight="1">
      <c r="A203" s="12"/>
      <c r="B203" s="219"/>
      <c r="C203" s="220"/>
      <c r="D203" s="221" t="s">
        <v>72</v>
      </c>
      <c r="E203" s="233" t="s">
        <v>134</v>
      </c>
      <c r="F203" s="233" t="s">
        <v>286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SUM(P204:P206)</f>
        <v>0</v>
      </c>
      <c r="Q203" s="227"/>
      <c r="R203" s="228">
        <f>SUM(R204:R206)</f>
        <v>1.226448</v>
      </c>
      <c r="S203" s="227"/>
      <c r="T203" s="229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81</v>
      </c>
      <c r="AT203" s="231" t="s">
        <v>72</v>
      </c>
      <c r="AU203" s="231" t="s">
        <v>81</v>
      </c>
      <c r="AY203" s="230" t="s">
        <v>128</v>
      </c>
      <c r="BK203" s="232">
        <f>SUM(BK204:BK206)</f>
        <v>0</v>
      </c>
    </row>
    <row r="204" s="2" customFormat="1" ht="21.75" customHeight="1">
      <c r="A204" s="37"/>
      <c r="B204" s="38"/>
      <c r="C204" s="235" t="s">
        <v>265</v>
      </c>
      <c r="D204" s="235" t="s">
        <v>130</v>
      </c>
      <c r="E204" s="236" t="s">
        <v>288</v>
      </c>
      <c r="F204" s="237" t="s">
        <v>289</v>
      </c>
      <c r="G204" s="238" t="s">
        <v>178</v>
      </c>
      <c r="H204" s="239">
        <v>0.71999999999999997</v>
      </c>
      <c r="I204" s="240"/>
      <c r="J204" s="241">
        <f>ROUND(I204*H204,2)</f>
        <v>0</v>
      </c>
      <c r="K204" s="242"/>
      <c r="L204" s="43"/>
      <c r="M204" s="243" t="s">
        <v>1</v>
      </c>
      <c r="N204" s="244" t="s">
        <v>38</v>
      </c>
      <c r="O204" s="90"/>
      <c r="P204" s="245">
        <f>O204*H204</f>
        <v>0</v>
      </c>
      <c r="Q204" s="245">
        <v>1.7034</v>
      </c>
      <c r="R204" s="245">
        <f>Q204*H204</f>
        <v>1.226448</v>
      </c>
      <c r="S204" s="245">
        <v>0</v>
      </c>
      <c r="T204" s="24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7" t="s">
        <v>134</v>
      </c>
      <c r="AT204" s="247" t="s">
        <v>130</v>
      </c>
      <c r="AU204" s="247" t="s">
        <v>83</v>
      </c>
      <c r="AY204" s="16" t="s">
        <v>128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6" t="s">
        <v>81</v>
      </c>
      <c r="BK204" s="248">
        <f>ROUND(I204*H204,2)</f>
        <v>0</v>
      </c>
      <c r="BL204" s="16" t="s">
        <v>134</v>
      </c>
      <c r="BM204" s="247" t="s">
        <v>1008</v>
      </c>
    </row>
    <row r="205" s="2" customFormat="1">
      <c r="A205" s="37"/>
      <c r="B205" s="38"/>
      <c r="C205" s="39"/>
      <c r="D205" s="249" t="s">
        <v>136</v>
      </c>
      <c r="E205" s="39"/>
      <c r="F205" s="250" t="s">
        <v>289</v>
      </c>
      <c r="G205" s="39"/>
      <c r="H205" s="39"/>
      <c r="I205" s="143"/>
      <c r="J205" s="39"/>
      <c r="K205" s="39"/>
      <c r="L205" s="43"/>
      <c r="M205" s="251"/>
      <c r="N205" s="252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136</v>
      </c>
      <c r="AU205" s="16" t="s">
        <v>83</v>
      </c>
    </row>
    <row r="206" s="14" customFormat="1">
      <c r="A206" s="14"/>
      <c r="B206" s="264"/>
      <c r="C206" s="265"/>
      <c r="D206" s="249" t="s">
        <v>138</v>
      </c>
      <c r="E206" s="266" t="s">
        <v>1</v>
      </c>
      <c r="F206" s="267" t="s">
        <v>1009</v>
      </c>
      <c r="G206" s="265"/>
      <c r="H206" s="268">
        <v>0.71999999999999997</v>
      </c>
      <c r="I206" s="269"/>
      <c r="J206" s="265"/>
      <c r="K206" s="265"/>
      <c r="L206" s="270"/>
      <c r="M206" s="271"/>
      <c r="N206" s="272"/>
      <c r="O206" s="272"/>
      <c r="P206" s="272"/>
      <c r="Q206" s="272"/>
      <c r="R206" s="272"/>
      <c r="S206" s="272"/>
      <c r="T206" s="27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4" t="s">
        <v>138</v>
      </c>
      <c r="AU206" s="274" t="s">
        <v>83</v>
      </c>
      <c r="AV206" s="14" t="s">
        <v>83</v>
      </c>
      <c r="AW206" s="14" t="s">
        <v>30</v>
      </c>
      <c r="AX206" s="14" t="s">
        <v>73</v>
      </c>
      <c r="AY206" s="274" t="s">
        <v>128</v>
      </c>
    </row>
    <row r="207" s="12" customFormat="1" ht="22.8" customHeight="1">
      <c r="A207" s="12"/>
      <c r="B207" s="219"/>
      <c r="C207" s="220"/>
      <c r="D207" s="221" t="s">
        <v>72</v>
      </c>
      <c r="E207" s="233" t="s">
        <v>156</v>
      </c>
      <c r="F207" s="233" t="s">
        <v>292</v>
      </c>
      <c r="G207" s="220"/>
      <c r="H207" s="220"/>
      <c r="I207" s="223"/>
      <c r="J207" s="234">
        <f>BK207</f>
        <v>0</v>
      </c>
      <c r="K207" s="220"/>
      <c r="L207" s="225"/>
      <c r="M207" s="226"/>
      <c r="N207" s="227"/>
      <c r="O207" s="227"/>
      <c r="P207" s="228">
        <f>SUM(P208:P257)</f>
        <v>0</v>
      </c>
      <c r="Q207" s="227"/>
      <c r="R207" s="228">
        <f>SUM(R208:R257)</f>
        <v>39.547950999999998</v>
      </c>
      <c r="S207" s="227"/>
      <c r="T207" s="229">
        <f>SUM(T208:T257)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0" t="s">
        <v>81</v>
      </c>
      <c r="AT207" s="231" t="s">
        <v>72</v>
      </c>
      <c r="AU207" s="231" t="s">
        <v>81</v>
      </c>
      <c r="AY207" s="230" t="s">
        <v>128</v>
      </c>
      <c r="BK207" s="232">
        <f>SUM(BK208:BK257)</f>
        <v>0</v>
      </c>
    </row>
    <row r="208" s="2" customFormat="1" ht="16.5" customHeight="1">
      <c r="A208" s="37"/>
      <c r="B208" s="38"/>
      <c r="C208" s="235" t="s">
        <v>270</v>
      </c>
      <c r="D208" s="235" t="s">
        <v>130</v>
      </c>
      <c r="E208" s="236" t="s">
        <v>294</v>
      </c>
      <c r="F208" s="237" t="s">
        <v>295</v>
      </c>
      <c r="G208" s="238" t="s">
        <v>133</v>
      </c>
      <c r="H208" s="239">
        <v>78.5</v>
      </c>
      <c r="I208" s="240"/>
      <c r="J208" s="241">
        <f>ROUND(I208*H208,2)</f>
        <v>0</v>
      </c>
      <c r="K208" s="242"/>
      <c r="L208" s="43"/>
      <c r="M208" s="243" t="s">
        <v>1</v>
      </c>
      <c r="N208" s="244" t="s">
        <v>38</v>
      </c>
      <c r="O208" s="90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7" t="s">
        <v>134</v>
      </c>
      <c r="AT208" s="247" t="s">
        <v>130</v>
      </c>
      <c r="AU208" s="247" t="s">
        <v>83</v>
      </c>
      <c r="AY208" s="16" t="s">
        <v>128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6" t="s">
        <v>81</v>
      </c>
      <c r="BK208" s="248">
        <f>ROUND(I208*H208,2)</f>
        <v>0</v>
      </c>
      <c r="BL208" s="16" t="s">
        <v>134</v>
      </c>
      <c r="BM208" s="247" t="s">
        <v>1010</v>
      </c>
    </row>
    <row r="209" s="2" customFormat="1">
      <c r="A209" s="37"/>
      <c r="B209" s="38"/>
      <c r="C209" s="39"/>
      <c r="D209" s="249" t="s">
        <v>136</v>
      </c>
      <c r="E209" s="39"/>
      <c r="F209" s="250" t="s">
        <v>297</v>
      </c>
      <c r="G209" s="39"/>
      <c r="H209" s="39"/>
      <c r="I209" s="143"/>
      <c r="J209" s="39"/>
      <c r="K209" s="39"/>
      <c r="L209" s="43"/>
      <c r="M209" s="251"/>
      <c r="N209" s="252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136</v>
      </c>
      <c r="AU209" s="16" t="s">
        <v>83</v>
      </c>
    </row>
    <row r="210" s="14" customFormat="1">
      <c r="A210" s="14"/>
      <c r="B210" s="264"/>
      <c r="C210" s="265"/>
      <c r="D210" s="249" t="s">
        <v>138</v>
      </c>
      <c r="E210" s="266" t="s">
        <v>1</v>
      </c>
      <c r="F210" s="267" t="s">
        <v>1011</v>
      </c>
      <c r="G210" s="265"/>
      <c r="H210" s="268">
        <v>11.5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4" t="s">
        <v>138</v>
      </c>
      <c r="AU210" s="274" t="s">
        <v>83</v>
      </c>
      <c r="AV210" s="14" t="s">
        <v>83</v>
      </c>
      <c r="AW210" s="14" t="s">
        <v>30</v>
      </c>
      <c r="AX210" s="14" t="s">
        <v>73</v>
      </c>
      <c r="AY210" s="274" t="s">
        <v>128</v>
      </c>
    </row>
    <row r="211" s="14" customFormat="1">
      <c r="A211" s="14"/>
      <c r="B211" s="264"/>
      <c r="C211" s="265"/>
      <c r="D211" s="249" t="s">
        <v>138</v>
      </c>
      <c r="E211" s="266" t="s">
        <v>1</v>
      </c>
      <c r="F211" s="267" t="s">
        <v>1012</v>
      </c>
      <c r="G211" s="265"/>
      <c r="H211" s="268">
        <v>67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4" t="s">
        <v>138</v>
      </c>
      <c r="AU211" s="274" t="s">
        <v>83</v>
      </c>
      <c r="AV211" s="14" t="s">
        <v>83</v>
      </c>
      <c r="AW211" s="14" t="s">
        <v>30</v>
      </c>
      <c r="AX211" s="14" t="s">
        <v>73</v>
      </c>
      <c r="AY211" s="274" t="s">
        <v>128</v>
      </c>
    </row>
    <row r="212" s="2" customFormat="1" ht="16.5" customHeight="1">
      <c r="A212" s="37"/>
      <c r="B212" s="38"/>
      <c r="C212" s="235" t="s">
        <v>275</v>
      </c>
      <c r="D212" s="235" t="s">
        <v>130</v>
      </c>
      <c r="E212" s="236" t="s">
        <v>300</v>
      </c>
      <c r="F212" s="237" t="s">
        <v>301</v>
      </c>
      <c r="G212" s="238" t="s">
        <v>133</v>
      </c>
      <c r="H212" s="239">
        <v>78.5</v>
      </c>
      <c r="I212" s="240"/>
      <c r="J212" s="241">
        <f>ROUND(I212*H212,2)</f>
        <v>0</v>
      </c>
      <c r="K212" s="242"/>
      <c r="L212" s="43"/>
      <c r="M212" s="243" t="s">
        <v>1</v>
      </c>
      <c r="N212" s="244" t="s">
        <v>38</v>
      </c>
      <c r="O212" s="90"/>
      <c r="P212" s="245">
        <f>O212*H212</f>
        <v>0</v>
      </c>
      <c r="Q212" s="245">
        <v>0.27994000000000002</v>
      </c>
      <c r="R212" s="245">
        <f>Q212*H212</f>
        <v>21.975290000000001</v>
      </c>
      <c r="S212" s="245">
        <v>0</v>
      </c>
      <c r="T212" s="24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7" t="s">
        <v>134</v>
      </c>
      <c r="AT212" s="247" t="s">
        <v>130</v>
      </c>
      <c r="AU212" s="247" t="s">
        <v>83</v>
      </c>
      <c r="AY212" s="16" t="s">
        <v>128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6" t="s">
        <v>81</v>
      </c>
      <c r="BK212" s="248">
        <f>ROUND(I212*H212,2)</f>
        <v>0</v>
      </c>
      <c r="BL212" s="16" t="s">
        <v>134</v>
      </c>
      <c r="BM212" s="247" t="s">
        <v>1013</v>
      </c>
    </row>
    <row r="213" s="2" customFormat="1">
      <c r="A213" s="37"/>
      <c r="B213" s="38"/>
      <c r="C213" s="39"/>
      <c r="D213" s="249" t="s">
        <v>136</v>
      </c>
      <c r="E213" s="39"/>
      <c r="F213" s="250" t="s">
        <v>297</v>
      </c>
      <c r="G213" s="39"/>
      <c r="H213" s="39"/>
      <c r="I213" s="143"/>
      <c r="J213" s="39"/>
      <c r="K213" s="39"/>
      <c r="L213" s="43"/>
      <c r="M213" s="251"/>
      <c r="N213" s="252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136</v>
      </c>
      <c r="AU213" s="16" t="s">
        <v>83</v>
      </c>
    </row>
    <row r="214" s="14" customFormat="1">
      <c r="A214" s="14"/>
      <c r="B214" s="264"/>
      <c r="C214" s="265"/>
      <c r="D214" s="249" t="s">
        <v>138</v>
      </c>
      <c r="E214" s="266" t="s">
        <v>1</v>
      </c>
      <c r="F214" s="267" t="s">
        <v>1011</v>
      </c>
      <c r="G214" s="265"/>
      <c r="H214" s="268">
        <v>11.5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4" t="s">
        <v>138</v>
      </c>
      <c r="AU214" s="274" t="s">
        <v>83</v>
      </c>
      <c r="AV214" s="14" t="s">
        <v>83</v>
      </c>
      <c r="AW214" s="14" t="s">
        <v>30</v>
      </c>
      <c r="AX214" s="14" t="s">
        <v>73</v>
      </c>
      <c r="AY214" s="274" t="s">
        <v>128</v>
      </c>
    </row>
    <row r="215" s="14" customFormat="1">
      <c r="A215" s="14"/>
      <c r="B215" s="264"/>
      <c r="C215" s="265"/>
      <c r="D215" s="249" t="s">
        <v>138</v>
      </c>
      <c r="E215" s="266" t="s">
        <v>1</v>
      </c>
      <c r="F215" s="267" t="s">
        <v>1012</v>
      </c>
      <c r="G215" s="265"/>
      <c r="H215" s="268">
        <v>67</v>
      </c>
      <c r="I215" s="269"/>
      <c r="J215" s="265"/>
      <c r="K215" s="265"/>
      <c r="L215" s="270"/>
      <c r="M215" s="271"/>
      <c r="N215" s="272"/>
      <c r="O215" s="272"/>
      <c r="P215" s="272"/>
      <c r="Q215" s="272"/>
      <c r="R215" s="272"/>
      <c r="S215" s="272"/>
      <c r="T215" s="27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4" t="s">
        <v>138</v>
      </c>
      <c r="AU215" s="274" t="s">
        <v>83</v>
      </c>
      <c r="AV215" s="14" t="s">
        <v>83</v>
      </c>
      <c r="AW215" s="14" t="s">
        <v>30</v>
      </c>
      <c r="AX215" s="14" t="s">
        <v>73</v>
      </c>
      <c r="AY215" s="274" t="s">
        <v>128</v>
      </c>
    </row>
    <row r="216" s="2" customFormat="1" ht="16.5" customHeight="1">
      <c r="A216" s="37"/>
      <c r="B216" s="38"/>
      <c r="C216" s="235" t="s">
        <v>280</v>
      </c>
      <c r="D216" s="235" t="s">
        <v>130</v>
      </c>
      <c r="E216" s="236" t="s">
        <v>883</v>
      </c>
      <c r="F216" s="237" t="s">
        <v>884</v>
      </c>
      <c r="G216" s="238" t="s">
        <v>133</v>
      </c>
      <c r="H216" s="239">
        <v>5.5999999999999996</v>
      </c>
      <c r="I216" s="240"/>
      <c r="J216" s="241">
        <f>ROUND(I216*H216,2)</f>
        <v>0</v>
      </c>
      <c r="K216" s="242"/>
      <c r="L216" s="43"/>
      <c r="M216" s="243" t="s">
        <v>1</v>
      </c>
      <c r="N216" s="244" t="s">
        <v>38</v>
      </c>
      <c r="O216" s="90"/>
      <c r="P216" s="245">
        <f>O216*H216</f>
        <v>0</v>
      </c>
      <c r="Q216" s="245">
        <v>0</v>
      </c>
      <c r="R216" s="245">
        <f>Q216*H216</f>
        <v>0</v>
      </c>
      <c r="S216" s="245">
        <v>0</v>
      </c>
      <c r="T216" s="24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7" t="s">
        <v>134</v>
      </c>
      <c r="AT216" s="247" t="s">
        <v>130</v>
      </c>
      <c r="AU216" s="247" t="s">
        <v>83</v>
      </c>
      <c r="AY216" s="16" t="s">
        <v>128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6" t="s">
        <v>81</v>
      </c>
      <c r="BK216" s="248">
        <f>ROUND(I216*H216,2)</f>
        <v>0</v>
      </c>
      <c r="BL216" s="16" t="s">
        <v>134</v>
      </c>
      <c r="BM216" s="247" t="s">
        <v>1014</v>
      </c>
    </row>
    <row r="217" s="2" customFormat="1">
      <c r="A217" s="37"/>
      <c r="B217" s="38"/>
      <c r="C217" s="39"/>
      <c r="D217" s="249" t="s">
        <v>136</v>
      </c>
      <c r="E217" s="39"/>
      <c r="F217" s="250" t="s">
        <v>886</v>
      </c>
      <c r="G217" s="39"/>
      <c r="H217" s="39"/>
      <c r="I217" s="143"/>
      <c r="J217" s="39"/>
      <c r="K217" s="39"/>
      <c r="L217" s="43"/>
      <c r="M217" s="251"/>
      <c r="N217" s="252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83</v>
      </c>
    </row>
    <row r="218" s="14" customFormat="1">
      <c r="A218" s="14"/>
      <c r="B218" s="264"/>
      <c r="C218" s="265"/>
      <c r="D218" s="249" t="s">
        <v>138</v>
      </c>
      <c r="E218" s="266" t="s">
        <v>1</v>
      </c>
      <c r="F218" s="267" t="s">
        <v>1015</v>
      </c>
      <c r="G218" s="265"/>
      <c r="H218" s="268">
        <v>5.5999999999999996</v>
      </c>
      <c r="I218" s="269"/>
      <c r="J218" s="265"/>
      <c r="K218" s="265"/>
      <c r="L218" s="270"/>
      <c r="M218" s="271"/>
      <c r="N218" s="272"/>
      <c r="O218" s="272"/>
      <c r="P218" s="272"/>
      <c r="Q218" s="272"/>
      <c r="R218" s="272"/>
      <c r="S218" s="272"/>
      <c r="T218" s="27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4" t="s">
        <v>138</v>
      </c>
      <c r="AU218" s="274" t="s">
        <v>83</v>
      </c>
      <c r="AV218" s="14" t="s">
        <v>83</v>
      </c>
      <c r="AW218" s="14" t="s">
        <v>30</v>
      </c>
      <c r="AX218" s="14" t="s">
        <v>73</v>
      </c>
      <c r="AY218" s="274" t="s">
        <v>128</v>
      </c>
    </row>
    <row r="219" s="13" customFormat="1">
      <c r="A219" s="13"/>
      <c r="B219" s="253"/>
      <c r="C219" s="254"/>
      <c r="D219" s="249" t="s">
        <v>138</v>
      </c>
      <c r="E219" s="255" t="s">
        <v>1</v>
      </c>
      <c r="F219" s="256" t="s">
        <v>139</v>
      </c>
      <c r="G219" s="254"/>
      <c r="H219" s="257">
        <v>5.5999999999999996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3" t="s">
        <v>138</v>
      </c>
      <c r="AU219" s="263" t="s">
        <v>83</v>
      </c>
      <c r="AV219" s="13" t="s">
        <v>134</v>
      </c>
      <c r="AW219" s="13" t="s">
        <v>30</v>
      </c>
      <c r="AX219" s="13" t="s">
        <v>81</v>
      </c>
      <c r="AY219" s="263" t="s">
        <v>128</v>
      </c>
    </row>
    <row r="220" s="2" customFormat="1" ht="21.75" customHeight="1">
      <c r="A220" s="37"/>
      <c r="B220" s="38"/>
      <c r="C220" s="235" t="s">
        <v>287</v>
      </c>
      <c r="D220" s="235" t="s">
        <v>130</v>
      </c>
      <c r="E220" s="236" t="s">
        <v>304</v>
      </c>
      <c r="F220" s="237" t="s">
        <v>305</v>
      </c>
      <c r="G220" s="238" t="s">
        <v>133</v>
      </c>
      <c r="H220" s="239">
        <v>85</v>
      </c>
      <c r="I220" s="240"/>
      <c r="J220" s="241">
        <f>ROUND(I220*H220,2)</f>
        <v>0</v>
      </c>
      <c r="K220" s="242"/>
      <c r="L220" s="43"/>
      <c r="M220" s="243" t="s">
        <v>1</v>
      </c>
      <c r="N220" s="244" t="s">
        <v>38</v>
      </c>
      <c r="O220" s="90"/>
      <c r="P220" s="245">
        <f>O220*H220</f>
        <v>0</v>
      </c>
      <c r="Q220" s="245">
        <v>0</v>
      </c>
      <c r="R220" s="245">
        <f>Q220*H220</f>
        <v>0</v>
      </c>
      <c r="S220" s="245">
        <v>0</v>
      </c>
      <c r="T220" s="24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7" t="s">
        <v>134</v>
      </c>
      <c r="AT220" s="247" t="s">
        <v>130</v>
      </c>
      <c r="AU220" s="247" t="s">
        <v>83</v>
      </c>
      <c r="AY220" s="16" t="s">
        <v>128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16" t="s">
        <v>81</v>
      </c>
      <c r="BK220" s="248">
        <f>ROUND(I220*H220,2)</f>
        <v>0</v>
      </c>
      <c r="BL220" s="16" t="s">
        <v>134</v>
      </c>
      <c r="BM220" s="247" t="s">
        <v>1016</v>
      </c>
    </row>
    <row r="221" s="2" customFormat="1">
      <c r="A221" s="37"/>
      <c r="B221" s="38"/>
      <c r="C221" s="39"/>
      <c r="D221" s="249" t="s">
        <v>136</v>
      </c>
      <c r="E221" s="39"/>
      <c r="F221" s="250" t="s">
        <v>307</v>
      </c>
      <c r="G221" s="39"/>
      <c r="H221" s="39"/>
      <c r="I221" s="143"/>
      <c r="J221" s="39"/>
      <c r="K221" s="39"/>
      <c r="L221" s="43"/>
      <c r="M221" s="251"/>
      <c r="N221" s="252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136</v>
      </c>
      <c r="AU221" s="16" t="s">
        <v>83</v>
      </c>
    </row>
    <row r="222" s="14" customFormat="1">
      <c r="A222" s="14"/>
      <c r="B222" s="264"/>
      <c r="C222" s="265"/>
      <c r="D222" s="249" t="s">
        <v>138</v>
      </c>
      <c r="E222" s="266" t="s">
        <v>1</v>
      </c>
      <c r="F222" s="267" t="s">
        <v>1017</v>
      </c>
      <c r="G222" s="265"/>
      <c r="H222" s="268">
        <v>85</v>
      </c>
      <c r="I222" s="269"/>
      <c r="J222" s="265"/>
      <c r="K222" s="265"/>
      <c r="L222" s="270"/>
      <c r="M222" s="271"/>
      <c r="N222" s="272"/>
      <c r="O222" s="272"/>
      <c r="P222" s="272"/>
      <c r="Q222" s="272"/>
      <c r="R222" s="272"/>
      <c r="S222" s="272"/>
      <c r="T222" s="27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4" t="s">
        <v>138</v>
      </c>
      <c r="AU222" s="274" t="s">
        <v>83</v>
      </c>
      <c r="AV222" s="14" t="s">
        <v>83</v>
      </c>
      <c r="AW222" s="14" t="s">
        <v>30</v>
      </c>
      <c r="AX222" s="14" t="s">
        <v>73</v>
      </c>
      <c r="AY222" s="274" t="s">
        <v>128</v>
      </c>
    </row>
    <row r="223" s="13" customFormat="1">
      <c r="A223" s="13"/>
      <c r="B223" s="253"/>
      <c r="C223" s="254"/>
      <c r="D223" s="249" t="s">
        <v>138</v>
      </c>
      <c r="E223" s="255" t="s">
        <v>1</v>
      </c>
      <c r="F223" s="256" t="s">
        <v>139</v>
      </c>
      <c r="G223" s="254"/>
      <c r="H223" s="257">
        <v>85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3" t="s">
        <v>138</v>
      </c>
      <c r="AU223" s="263" t="s">
        <v>83</v>
      </c>
      <c r="AV223" s="13" t="s">
        <v>134</v>
      </c>
      <c r="AW223" s="13" t="s">
        <v>30</v>
      </c>
      <c r="AX223" s="13" t="s">
        <v>81</v>
      </c>
      <c r="AY223" s="263" t="s">
        <v>128</v>
      </c>
    </row>
    <row r="224" s="2" customFormat="1" ht="21.75" customHeight="1">
      <c r="A224" s="37"/>
      <c r="B224" s="38"/>
      <c r="C224" s="235" t="s">
        <v>293</v>
      </c>
      <c r="D224" s="235" t="s">
        <v>130</v>
      </c>
      <c r="E224" s="236" t="s">
        <v>310</v>
      </c>
      <c r="F224" s="237" t="s">
        <v>311</v>
      </c>
      <c r="G224" s="238" t="s">
        <v>133</v>
      </c>
      <c r="H224" s="239">
        <v>11.5</v>
      </c>
      <c r="I224" s="240"/>
      <c r="J224" s="241">
        <f>ROUND(I224*H224,2)</f>
        <v>0</v>
      </c>
      <c r="K224" s="242"/>
      <c r="L224" s="43"/>
      <c r="M224" s="243" t="s">
        <v>1</v>
      </c>
      <c r="N224" s="244" t="s">
        <v>38</v>
      </c>
      <c r="O224" s="90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7" t="s">
        <v>134</v>
      </c>
      <c r="AT224" s="247" t="s">
        <v>130</v>
      </c>
      <c r="AU224" s="247" t="s">
        <v>83</v>
      </c>
      <c r="AY224" s="16" t="s">
        <v>128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16" t="s">
        <v>81</v>
      </c>
      <c r="BK224" s="248">
        <f>ROUND(I224*H224,2)</f>
        <v>0</v>
      </c>
      <c r="BL224" s="16" t="s">
        <v>134</v>
      </c>
      <c r="BM224" s="247" t="s">
        <v>1018</v>
      </c>
    </row>
    <row r="225" s="2" customFormat="1">
      <c r="A225" s="37"/>
      <c r="B225" s="38"/>
      <c r="C225" s="39"/>
      <c r="D225" s="249" t="s">
        <v>136</v>
      </c>
      <c r="E225" s="39"/>
      <c r="F225" s="250" t="s">
        <v>313</v>
      </c>
      <c r="G225" s="39"/>
      <c r="H225" s="39"/>
      <c r="I225" s="143"/>
      <c r="J225" s="39"/>
      <c r="K225" s="39"/>
      <c r="L225" s="43"/>
      <c r="M225" s="251"/>
      <c r="N225" s="252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83</v>
      </c>
    </row>
    <row r="226" s="14" customFormat="1">
      <c r="A226" s="14"/>
      <c r="B226" s="264"/>
      <c r="C226" s="265"/>
      <c r="D226" s="249" t="s">
        <v>138</v>
      </c>
      <c r="E226" s="266" t="s">
        <v>1</v>
      </c>
      <c r="F226" s="267" t="s">
        <v>1011</v>
      </c>
      <c r="G226" s="265"/>
      <c r="H226" s="268">
        <v>11.5</v>
      </c>
      <c r="I226" s="269"/>
      <c r="J226" s="265"/>
      <c r="K226" s="265"/>
      <c r="L226" s="270"/>
      <c r="M226" s="271"/>
      <c r="N226" s="272"/>
      <c r="O226" s="272"/>
      <c r="P226" s="272"/>
      <c r="Q226" s="272"/>
      <c r="R226" s="272"/>
      <c r="S226" s="272"/>
      <c r="T226" s="27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4" t="s">
        <v>138</v>
      </c>
      <c r="AU226" s="274" t="s">
        <v>83</v>
      </c>
      <c r="AV226" s="14" t="s">
        <v>83</v>
      </c>
      <c r="AW226" s="14" t="s">
        <v>30</v>
      </c>
      <c r="AX226" s="14" t="s">
        <v>73</v>
      </c>
      <c r="AY226" s="274" t="s">
        <v>128</v>
      </c>
    </row>
    <row r="227" s="2" customFormat="1" ht="21.75" customHeight="1">
      <c r="A227" s="37"/>
      <c r="B227" s="38"/>
      <c r="C227" s="235" t="s">
        <v>299</v>
      </c>
      <c r="D227" s="235" t="s">
        <v>130</v>
      </c>
      <c r="E227" s="236" t="s">
        <v>321</v>
      </c>
      <c r="F227" s="237" t="s">
        <v>322</v>
      </c>
      <c r="G227" s="238" t="s">
        <v>133</v>
      </c>
      <c r="H227" s="239">
        <v>96.5</v>
      </c>
      <c r="I227" s="240"/>
      <c r="J227" s="241">
        <f>ROUND(I227*H227,2)</f>
        <v>0</v>
      </c>
      <c r="K227" s="242"/>
      <c r="L227" s="43"/>
      <c r="M227" s="243" t="s">
        <v>1</v>
      </c>
      <c r="N227" s="244" t="s">
        <v>38</v>
      </c>
      <c r="O227" s="90"/>
      <c r="P227" s="245">
        <f>O227*H227</f>
        <v>0</v>
      </c>
      <c r="Q227" s="245">
        <v>0.0056100000000000004</v>
      </c>
      <c r="R227" s="245">
        <f>Q227*H227</f>
        <v>0.54136499999999999</v>
      </c>
      <c r="S227" s="245">
        <v>0</v>
      </c>
      <c r="T227" s="246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7" t="s">
        <v>134</v>
      </c>
      <c r="AT227" s="247" t="s">
        <v>130</v>
      </c>
      <c r="AU227" s="247" t="s">
        <v>83</v>
      </c>
      <c r="AY227" s="16" t="s">
        <v>128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6" t="s">
        <v>81</v>
      </c>
      <c r="BK227" s="248">
        <f>ROUND(I227*H227,2)</f>
        <v>0</v>
      </c>
      <c r="BL227" s="16" t="s">
        <v>134</v>
      </c>
      <c r="BM227" s="247" t="s">
        <v>1019</v>
      </c>
    </row>
    <row r="228" s="2" customFormat="1">
      <c r="A228" s="37"/>
      <c r="B228" s="38"/>
      <c r="C228" s="39"/>
      <c r="D228" s="249" t="s">
        <v>136</v>
      </c>
      <c r="E228" s="39"/>
      <c r="F228" s="250" t="s">
        <v>322</v>
      </c>
      <c r="G228" s="39"/>
      <c r="H228" s="39"/>
      <c r="I228" s="143"/>
      <c r="J228" s="39"/>
      <c r="K228" s="39"/>
      <c r="L228" s="43"/>
      <c r="M228" s="251"/>
      <c r="N228" s="25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83</v>
      </c>
    </row>
    <row r="229" s="14" customFormat="1">
      <c r="A229" s="14"/>
      <c r="B229" s="264"/>
      <c r="C229" s="265"/>
      <c r="D229" s="249" t="s">
        <v>138</v>
      </c>
      <c r="E229" s="266" t="s">
        <v>1</v>
      </c>
      <c r="F229" s="267" t="s">
        <v>1011</v>
      </c>
      <c r="G229" s="265"/>
      <c r="H229" s="268">
        <v>11.5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4" t="s">
        <v>138</v>
      </c>
      <c r="AU229" s="274" t="s">
        <v>83</v>
      </c>
      <c r="AV229" s="14" t="s">
        <v>83</v>
      </c>
      <c r="AW229" s="14" t="s">
        <v>30</v>
      </c>
      <c r="AX229" s="14" t="s">
        <v>73</v>
      </c>
      <c r="AY229" s="274" t="s">
        <v>128</v>
      </c>
    </row>
    <row r="230" s="14" customFormat="1">
      <c r="A230" s="14"/>
      <c r="B230" s="264"/>
      <c r="C230" s="265"/>
      <c r="D230" s="249" t="s">
        <v>138</v>
      </c>
      <c r="E230" s="266" t="s">
        <v>1</v>
      </c>
      <c r="F230" s="267" t="s">
        <v>1017</v>
      </c>
      <c r="G230" s="265"/>
      <c r="H230" s="268">
        <v>85</v>
      </c>
      <c r="I230" s="269"/>
      <c r="J230" s="265"/>
      <c r="K230" s="265"/>
      <c r="L230" s="270"/>
      <c r="M230" s="271"/>
      <c r="N230" s="272"/>
      <c r="O230" s="272"/>
      <c r="P230" s="272"/>
      <c r="Q230" s="272"/>
      <c r="R230" s="272"/>
      <c r="S230" s="272"/>
      <c r="T230" s="27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4" t="s">
        <v>138</v>
      </c>
      <c r="AU230" s="274" t="s">
        <v>83</v>
      </c>
      <c r="AV230" s="14" t="s">
        <v>83</v>
      </c>
      <c r="AW230" s="14" t="s">
        <v>30</v>
      </c>
      <c r="AX230" s="14" t="s">
        <v>73</v>
      </c>
      <c r="AY230" s="274" t="s">
        <v>128</v>
      </c>
    </row>
    <row r="231" s="2" customFormat="1" ht="21.75" customHeight="1">
      <c r="A231" s="37"/>
      <c r="B231" s="38"/>
      <c r="C231" s="235" t="s">
        <v>303</v>
      </c>
      <c r="D231" s="235" t="s">
        <v>130</v>
      </c>
      <c r="E231" s="236" t="s">
        <v>325</v>
      </c>
      <c r="F231" s="237" t="s">
        <v>326</v>
      </c>
      <c r="G231" s="238" t="s">
        <v>133</v>
      </c>
      <c r="H231" s="239">
        <v>96.5</v>
      </c>
      <c r="I231" s="240"/>
      <c r="J231" s="241">
        <f>ROUND(I231*H231,2)</f>
        <v>0</v>
      </c>
      <c r="K231" s="242"/>
      <c r="L231" s="43"/>
      <c r="M231" s="243" t="s">
        <v>1</v>
      </c>
      <c r="N231" s="244" t="s">
        <v>38</v>
      </c>
      <c r="O231" s="90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7" t="s">
        <v>134</v>
      </c>
      <c r="AT231" s="247" t="s">
        <v>130</v>
      </c>
      <c r="AU231" s="247" t="s">
        <v>83</v>
      </c>
      <c r="AY231" s="16" t="s">
        <v>128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6" t="s">
        <v>81</v>
      </c>
      <c r="BK231" s="248">
        <f>ROUND(I231*H231,2)</f>
        <v>0</v>
      </c>
      <c r="BL231" s="16" t="s">
        <v>134</v>
      </c>
      <c r="BM231" s="247" t="s">
        <v>1020</v>
      </c>
    </row>
    <row r="232" s="2" customFormat="1">
      <c r="A232" s="37"/>
      <c r="B232" s="38"/>
      <c r="C232" s="39"/>
      <c r="D232" s="249" t="s">
        <v>136</v>
      </c>
      <c r="E232" s="39"/>
      <c r="F232" s="250" t="s">
        <v>326</v>
      </c>
      <c r="G232" s="39"/>
      <c r="H232" s="39"/>
      <c r="I232" s="143"/>
      <c r="J232" s="39"/>
      <c r="K232" s="39"/>
      <c r="L232" s="43"/>
      <c r="M232" s="251"/>
      <c r="N232" s="25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83</v>
      </c>
    </row>
    <row r="233" s="14" customFormat="1">
      <c r="A233" s="14"/>
      <c r="B233" s="264"/>
      <c r="C233" s="265"/>
      <c r="D233" s="249" t="s">
        <v>138</v>
      </c>
      <c r="E233" s="266" t="s">
        <v>1</v>
      </c>
      <c r="F233" s="267" t="s">
        <v>1011</v>
      </c>
      <c r="G233" s="265"/>
      <c r="H233" s="268">
        <v>11.5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4" t="s">
        <v>138</v>
      </c>
      <c r="AU233" s="274" t="s">
        <v>83</v>
      </c>
      <c r="AV233" s="14" t="s">
        <v>83</v>
      </c>
      <c r="AW233" s="14" t="s">
        <v>30</v>
      </c>
      <c r="AX233" s="14" t="s">
        <v>73</v>
      </c>
      <c r="AY233" s="274" t="s">
        <v>128</v>
      </c>
    </row>
    <row r="234" s="14" customFormat="1">
      <c r="A234" s="14"/>
      <c r="B234" s="264"/>
      <c r="C234" s="265"/>
      <c r="D234" s="249" t="s">
        <v>138</v>
      </c>
      <c r="E234" s="266" t="s">
        <v>1</v>
      </c>
      <c r="F234" s="267" t="s">
        <v>1017</v>
      </c>
      <c r="G234" s="265"/>
      <c r="H234" s="268">
        <v>85</v>
      </c>
      <c r="I234" s="269"/>
      <c r="J234" s="265"/>
      <c r="K234" s="265"/>
      <c r="L234" s="270"/>
      <c r="M234" s="271"/>
      <c r="N234" s="272"/>
      <c r="O234" s="272"/>
      <c r="P234" s="272"/>
      <c r="Q234" s="272"/>
      <c r="R234" s="272"/>
      <c r="S234" s="272"/>
      <c r="T234" s="27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4" t="s">
        <v>138</v>
      </c>
      <c r="AU234" s="274" t="s">
        <v>83</v>
      </c>
      <c r="AV234" s="14" t="s">
        <v>83</v>
      </c>
      <c r="AW234" s="14" t="s">
        <v>30</v>
      </c>
      <c r="AX234" s="14" t="s">
        <v>73</v>
      </c>
      <c r="AY234" s="274" t="s">
        <v>128</v>
      </c>
    </row>
    <row r="235" s="2" customFormat="1" ht="21.75" customHeight="1">
      <c r="A235" s="37"/>
      <c r="B235" s="38"/>
      <c r="C235" s="235" t="s">
        <v>309</v>
      </c>
      <c r="D235" s="235" t="s">
        <v>130</v>
      </c>
      <c r="E235" s="236" t="s">
        <v>330</v>
      </c>
      <c r="F235" s="237" t="s">
        <v>331</v>
      </c>
      <c r="G235" s="238" t="s">
        <v>133</v>
      </c>
      <c r="H235" s="239">
        <v>96.5</v>
      </c>
      <c r="I235" s="240"/>
      <c r="J235" s="241">
        <f>ROUND(I235*H235,2)</f>
        <v>0</v>
      </c>
      <c r="K235" s="242"/>
      <c r="L235" s="43"/>
      <c r="M235" s="243" t="s">
        <v>1</v>
      </c>
      <c r="N235" s="244" t="s">
        <v>38</v>
      </c>
      <c r="O235" s="90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7" t="s">
        <v>134</v>
      </c>
      <c r="AT235" s="247" t="s">
        <v>130</v>
      </c>
      <c r="AU235" s="247" t="s">
        <v>83</v>
      </c>
      <c r="AY235" s="16" t="s">
        <v>128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6" t="s">
        <v>81</v>
      </c>
      <c r="BK235" s="248">
        <f>ROUND(I235*H235,2)</f>
        <v>0</v>
      </c>
      <c r="BL235" s="16" t="s">
        <v>134</v>
      </c>
      <c r="BM235" s="247" t="s">
        <v>1021</v>
      </c>
    </row>
    <row r="236" s="2" customFormat="1">
      <c r="A236" s="37"/>
      <c r="B236" s="38"/>
      <c r="C236" s="39"/>
      <c r="D236" s="249" t="s">
        <v>136</v>
      </c>
      <c r="E236" s="39"/>
      <c r="F236" s="250" t="s">
        <v>333</v>
      </c>
      <c r="G236" s="39"/>
      <c r="H236" s="39"/>
      <c r="I236" s="143"/>
      <c r="J236" s="39"/>
      <c r="K236" s="39"/>
      <c r="L236" s="43"/>
      <c r="M236" s="251"/>
      <c r="N236" s="252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136</v>
      </c>
      <c r="AU236" s="16" t="s">
        <v>83</v>
      </c>
    </row>
    <row r="237" s="14" customFormat="1">
      <c r="A237" s="14"/>
      <c r="B237" s="264"/>
      <c r="C237" s="265"/>
      <c r="D237" s="249" t="s">
        <v>138</v>
      </c>
      <c r="E237" s="266" t="s">
        <v>1</v>
      </c>
      <c r="F237" s="267" t="s">
        <v>1011</v>
      </c>
      <c r="G237" s="265"/>
      <c r="H237" s="268">
        <v>11.5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4" t="s">
        <v>138</v>
      </c>
      <c r="AU237" s="274" t="s">
        <v>83</v>
      </c>
      <c r="AV237" s="14" t="s">
        <v>83</v>
      </c>
      <c r="AW237" s="14" t="s">
        <v>30</v>
      </c>
      <c r="AX237" s="14" t="s">
        <v>73</v>
      </c>
      <c r="AY237" s="274" t="s">
        <v>128</v>
      </c>
    </row>
    <row r="238" s="14" customFormat="1">
      <c r="A238" s="14"/>
      <c r="B238" s="264"/>
      <c r="C238" s="265"/>
      <c r="D238" s="249" t="s">
        <v>138</v>
      </c>
      <c r="E238" s="266" t="s">
        <v>1</v>
      </c>
      <c r="F238" s="267" t="s">
        <v>1017</v>
      </c>
      <c r="G238" s="265"/>
      <c r="H238" s="268">
        <v>85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4" t="s">
        <v>138</v>
      </c>
      <c r="AU238" s="274" t="s">
        <v>83</v>
      </c>
      <c r="AV238" s="14" t="s">
        <v>83</v>
      </c>
      <c r="AW238" s="14" t="s">
        <v>30</v>
      </c>
      <c r="AX238" s="14" t="s">
        <v>73</v>
      </c>
      <c r="AY238" s="274" t="s">
        <v>128</v>
      </c>
    </row>
    <row r="239" s="2" customFormat="1" ht="21.75" customHeight="1">
      <c r="A239" s="37"/>
      <c r="B239" s="38"/>
      <c r="C239" s="235" t="s">
        <v>315</v>
      </c>
      <c r="D239" s="235" t="s">
        <v>130</v>
      </c>
      <c r="E239" s="236" t="s">
        <v>1022</v>
      </c>
      <c r="F239" s="237" t="s">
        <v>1023</v>
      </c>
      <c r="G239" s="238" t="s">
        <v>133</v>
      </c>
      <c r="H239" s="239">
        <v>0</v>
      </c>
      <c r="I239" s="240"/>
      <c r="J239" s="241">
        <f>ROUND(I239*H239,2)</f>
        <v>0</v>
      </c>
      <c r="K239" s="242"/>
      <c r="L239" s="43"/>
      <c r="M239" s="243" t="s">
        <v>1</v>
      </c>
      <c r="N239" s="244" t="s">
        <v>38</v>
      </c>
      <c r="O239" s="90"/>
      <c r="P239" s="245">
        <f>O239*H239</f>
        <v>0</v>
      </c>
      <c r="Q239" s="245">
        <v>0.084250000000000005</v>
      </c>
      <c r="R239" s="245">
        <f>Q239*H239</f>
        <v>0</v>
      </c>
      <c r="S239" s="245">
        <v>0</v>
      </c>
      <c r="T239" s="246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7" t="s">
        <v>134</v>
      </c>
      <c r="AT239" s="247" t="s">
        <v>130</v>
      </c>
      <c r="AU239" s="247" t="s">
        <v>83</v>
      </c>
      <c r="AY239" s="16" t="s">
        <v>128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6" t="s">
        <v>81</v>
      </c>
      <c r="BK239" s="248">
        <f>ROUND(I239*H239,2)</f>
        <v>0</v>
      </c>
      <c r="BL239" s="16" t="s">
        <v>134</v>
      </c>
      <c r="BM239" s="247" t="s">
        <v>1024</v>
      </c>
    </row>
    <row r="240" s="2" customFormat="1">
      <c r="A240" s="37"/>
      <c r="B240" s="38"/>
      <c r="C240" s="39"/>
      <c r="D240" s="249" t="s">
        <v>136</v>
      </c>
      <c r="E240" s="39"/>
      <c r="F240" s="250" t="s">
        <v>1025</v>
      </c>
      <c r="G240" s="39"/>
      <c r="H240" s="39"/>
      <c r="I240" s="143"/>
      <c r="J240" s="39"/>
      <c r="K240" s="39"/>
      <c r="L240" s="43"/>
      <c r="M240" s="251"/>
      <c r="N240" s="252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136</v>
      </c>
      <c r="AU240" s="16" t="s">
        <v>83</v>
      </c>
    </row>
    <row r="241" s="2" customFormat="1" ht="16.5" customHeight="1">
      <c r="A241" s="37"/>
      <c r="B241" s="38"/>
      <c r="C241" s="275" t="s">
        <v>320</v>
      </c>
      <c r="D241" s="275" t="s">
        <v>243</v>
      </c>
      <c r="E241" s="276" t="s">
        <v>340</v>
      </c>
      <c r="F241" s="277" t="s">
        <v>341</v>
      </c>
      <c r="G241" s="278" t="s">
        <v>133</v>
      </c>
      <c r="H241" s="279">
        <v>0</v>
      </c>
      <c r="I241" s="280"/>
      <c r="J241" s="281">
        <f>ROUND(I241*H241,2)</f>
        <v>0</v>
      </c>
      <c r="K241" s="282"/>
      <c r="L241" s="283"/>
      <c r="M241" s="284" t="s">
        <v>1</v>
      </c>
      <c r="N241" s="285" t="s">
        <v>38</v>
      </c>
      <c r="O241" s="90"/>
      <c r="P241" s="245">
        <f>O241*H241</f>
        <v>0</v>
      </c>
      <c r="Q241" s="245">
        <v>0.19700000000000001</v>
      </c>
      <c r="R241" s="245">
        <f>Q241*H241</f>
        <v>0</v>
      </c>
      <c r="S241" s="245">
        <v>0</v>
      </c>
      <c r="T241" s="24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7" t="s">
        <v>175</v>
      </c>
      <c r="AT241" s="247" t="s">
        <v>243</v>
      </c>
      <c r="AU241" s="247" t="s">
        <v>83</v>
      </c>
      <c r="AY241" s="16" t="s">
        <v>128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6" t="s">
        <v>81</v>
      </c>
      <c r="BK241" s="248">
        <f>ROUND(I241*H241,2)</f>
        <v>0</v>
      </c>
      <c r="BL241" s="16" t="s">
        <v>134</v>
      </c>
      <c r="BM241" s="247" t="s">
        <v>1026</v>
      </c>
    </row>
    <row r="242" s="2" customFormat="1">
      <c r="A242" s="37"/>
      <c r="B242" s="38"/>
      <c r="C242" s="39"/>
      <c r="D242" s="249" t="s">
        <v>136</v>
      </c>
      <c r="E242" s="39"/>
      <c r="F242" s="250" t="s">
        <v>343</v>
      </c>
      <c r="G242" s="39"/>
      <c r="H242" s="39"/>
      <c r="I242" s="143"/>
      <c r="J242" s="39"/>
      <c r="K242" s="39"/>
      <c r="L242" s="43"/>
      <c r="M242" s="251"/>
      <c r="N242" s="252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136</v>
      </c>
      <c r="AU242" s="16" t="s">
        <v>83</v>
      </c>
    </row>
    <row r="243" s="2" customFormat="1" ht="21.75" customHeight="1">
      <c r="A243" s="37"/>
      <c r="B243" s="38"/>
      <c r="C243" s="275" t="s">
        <v>324</v>
      </c>
      <c r="D243" s="275" t="s">
        <v>243</v>
      </c>
      <c r="E243" s="276" t="s">
        <v>345</v>
      </c>
      <c r="F243" s="277" t="s">
        <v>346</v>
      </c>
      <c r="G243" s="278" t="s">
        <v>133</v>
      </c>
      <c r="H243" s="279">
        <v>0</v>
      </c>
      <c r="I243" s="280"/>
      <c r="J243" s="281">
        <f>ROUND(I243*H243,2)</f>
        <v>0</v>
      </c>
      <c r="K243" s="282"/>
      <c r="L243" s="283"/>
      <c r="M243" s="284" t="s">
        <v>1</v>
      </c>
      <c r="N243" s="285" t="s">
        <v>38</v>
      </c>
      <c r="O243" s="90"/>
      <c r="P243" s="245">
        <f>O243*H243</f>
        <v>0</v>
      </c>
      <c r="Q243" s="245">
        <v>0.14599999999999999</v>
      </c>
      <c r="R243" s="245">
        <f>Q243*H243</f>
        <v>0</v>
      </c>
      <c r="S243" s="245">
        <v>0</v>
      </c>
      <c r="T243" s="24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47" t="s">
        <v>175</v>
      </c>
      <c r="AT243" s="247" t="s">
        <v>243</v>
      </c>
      <c r="AU243" s="247" t="s">
        <v>83</v>
      </c>
      <c r="AY243" s="16" t="s">
        <v>128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6" t="s">
        <v>81</v>
      </c>
      <c r="BK243" s="248">
        <f>ROUND(I243*H243,2)</f>
        <v>0</v>
      </c>
      <c r="BL243" s="16" t="s">
        <v>134</v>
      </c>
      <c r="BM243" s="247" t="s">
        <v>1027</v>
      </c>
    </row>
    <row r="244" s="2" customFormat="1">
      <c r="A244" s="37"/>
      <c r="B244" s="38"/>
      <c r="C244" s="39"/>
      <c r="D244" s="249" t="s">
        <v>136</v>
      </c>
      <c r="E244" s="39"/>
      <c r="F244" s="250" t="s">
        <v>346</v>
      </c>
      <c r="G244" s="39"/>
      <c r="H244" s="39"/>
      <c r="I244" s="143"/>
      <c r="J244" s="39"/>
      <c r="K244" s="39"/>
      <c r="L244" s="43"/>
      <c r="M244" s="251"/>
      <c r="N244" s="252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83</v>
      </c>
    </row>
    <row r="245" s="2" customFormat="1" ht="21.75" customHeight="1">
      <c r="A245" s="37"/>
      <c r="B245" s="38"/>
      <c r="C245" s="235" t="s">
        <v>329</v>
      </c>
      <c r="D245" s="235" t="s">
        <v>130</v>
      </c>
      <c r="E245" s="236" t="s">
        <v>898</v>
      </c>
      <c r="F245" s="237" t="s">
        <v>899</v>
      </c>
      <c r="G245" s="238" t="s">
        <v>133</v>
      </c>
      <c r="H245" s="239">
        <v>5.5999999999999996</v>
      </c>
      <c r="I245" s="240"/>
      <c r="J245" s="241">
        <f>ROUND(I245*H245,2)</f>
        <v>0</v>
      </c>
      <c r="K245" s="242"/>
      <c r="L245" s="43"/>
      <c r="M245" s="243" t="s">
        <v>1</v>
      </c>
      <c r="N245" s="244" t="s">
        <v>38</v>
      </c>
      <c r="O245" s="90"/>
      <c r="P245" s="245">
        <f>O245*H245</f>
        <v>0</v>
      </c>
      <c r="Q245" s="245">
        <v>0.085650000000000004</v>
      </c>
      <c r="R245" s="245">
        <f>Q245*H245</f>
        <v>0.47964000000000001</v>
      </c>
      <c r="S245" s="245">
        <v>0</v>
      </c>
      <c r="T245" s="24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7" t="s">
        <v>134</v>
      </c>
      <c r="AT245" s="247" t="s">
        <v>130</v>
      </c>
      <c r="AU245" s="247" t="s">
        <v>83</v>
      </c>
      <c r="AY245" s="16" t="s">
        <v>128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6" t="s">
        <v>81</v>
      </c>
      <c r="BK245" s="248">
        <f>ROUND(I245*H245,2)</f>
        <v>0</v>
      </c>
      <c r="BL245" s="16" t="s">
        <v>134</v>
      </c>
      <c r="BM245" s="247" t="s">
        <v>1028</v>
      </c>
    </row>
    <row r="246" s="2" customFormat="1">
      <c r="A246" s="37"/>
      <c r="B246" s="38"/>
      <c r="C246" s="39"/>
      <c r="D246" s="249" t="s">
        <v>136</v>
      </c>
      <c r="E246" s="39"/>
      <c r="F246" s="250" t="s">
        <v>901</v>
      </c>
      <c r="G246" s="39"/>
      <c r="H246" s="39"/>
      <c r="I246" s="143"/>
      <c r="J246" s="39"/>
      <c r="K246" s="39"/>
      <c r="L246" s="43"/>
      <c r="M246" s="251"/>
      <c r="N246" s="252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136</v>
      </c>
      <c r="AU246" s="16" t="s">
        <v>83</v>
      </c>
    </row>
    <row r="247" s="14" customFormat="1">
      <c r="A247" s="14"/>
      <c r="B247" s="264"/>
      <c r="C247" s="265"/>
      <c r="D247" s="249" t="s">
        <v>138</v>
      </c>
      <c r="E247" s="266" t="s">
        <v>1</v>
      </c>
      <c r="F247" s="267" t="s">
        <v>1015</v>
      </c>
      <c r="G247" s="265"/>
      <c r="H247" s="268">
        <v>5.5999999999999996</v>
      </c>
      <c r="I247" s="269"/>
      <c r="J247" s="265"/>
      <c r="K247" s="265"/>
      <c r="L247" s="270"/>
      <c r="M247" s="271"/>
      <c r="N247" s="272"/>
      <c r="O247" s="272"/>
      <c r="P247" s="272"/>
      <c r="Q247" s="272"/>
      <c r="R247" s="272"/>
      <c r="S247" s="272"/>
      <c r="T247" s="27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4" t="s">
        <v>138</v>
      </c>
      <c r="AU247" s="274" t="s">
        <v>83</v>
      </c>
      <c r="AV247" s="14" t="s">
        <v>83</v>
      </c>
      <c r="AW247" s="14" t="s">
        <v>30</v>
      </c>
      <c r="AX247" s="14" t="s">
        <v>73</v>
      </c>
      <c r="AY247" s="274" t="s">
        <v>128</v>
      </c>
    </row>
    <row r="248" s="2" customFormat="1" ht="16.5" customHeight="1">
      <c r="A248" s="37"/>
      <c r="B248" s="38"/>
      <c r="C248" s="275" t="s">
        <v>334</v>
      </c>
      <c r="D248" s="275" t="s">
        <v>243</v>
      </c>
      <c r="E248" s="276" t="s">
        <v>354</v>
      </c>
      <c r="F248" s="277" t="s">
        <v>355</v>
      </c>
      <c r="G248" s="278" t="s">
        <v>133</v>
      </c>
      <c r="H248" s="279">
        <v>5.7679999999999998</v>
      </c>
      <c r="I248" s="280"/>
      <c r="J248" s="281">
        <f>ROUND(I248*H248,2)</f>
        <v>0</v>
      </c>
      <c r="K248" s="282"/>
      <c r="L248" s="283"/>
      <c r="M248" s="284" t="s">
        <v>1</v>
      </c>
      <c r="N248" s="285" t="s">
        <v>38</v>
      </c>
      <c r="O248" s="90"/>
      <c r="P248" s="245">
        <f>O248*H248</f>
        <v>0</v>
      </c>
      <c r="Q248" s="245">
        <v>0.19700000000000001</v>
      </c>
      <c r="R248" s="245">
        <f>Q248*H248</f>
        <v>1.136296</v>
      </c>
      <c r="S248" s="245">
        <v>0</v>
      </c>
      <c r="T248" s="24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7" t="s">
        <v>175</v>
      </c>
      <c r="AT248" s="247" t="s">
        <v>243</v>
      </c>
      <c r="AU248" s="247" t="s">
        <v>83</v>
      </c>
      <c r="AY248" s="16" t="s">
        <v>128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6" t="s">
        <v>81</v>
      </c>
      <c r="BK248" s="248">
        <f>ROUND(I248*H248,2)</f>
        <v>0</v>
      </c>
      <c r="BL248" s="16" t="s">
        <v>134</v>
      </c>
      <c r="BM248" s="247" t="s">
        <v>1029</v>
      </c>
    </row>
    <row r="249" s="2" customFormat="1">
      <c r="A249" s="37"/>
      <c r="B249" s="38"/>
      <c r="C249" s="39"/>
      <c r="D249" s="249" t="s">
        <v>136</v>
      </c>
      <c r="E249" s="39"/>
      <c r="F249" s="250" t="s">
        <v>357</v>
      </c>
      <c r="G249" s="39"/>
      <c r="H249" s="39"/>
      <c r="I249" s="143"/>
      <c r="J249" s="39"/>
      <c r="K249" s="39"/>
      <c r="L249" s="43"/>
      <c r="M249" s="251"/>
      <c r="N249" s="252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136</v>
      </c>
      <c r="AU249" s="16" t="s">
        <v>83</v>
      </c>
    </row>
    <row r="250" s="14" customFormat="1">
      <c r="A250" s="14"/>
      <c r="B250" s="264"/>
      <c r="C250" s="265"/>
      <c r="D250" s="249" t="s">
        <v>138</v>
      </c>
      <c r="E250" s="266" t="s">
        <v>1</v>
      </c>
      <c r="F250" s="267" t="s">
        <v>1030</v>
      </c>
      <c r="G250" s="265"/>
      <c r="H250" s="268">
        <v>5.7679999999999998</v>
      </c>
      <c r="I250" s="269"/>
      <c r="J250" s="265"/>
      <c r="K250" s="265"/>
      <c r="L250" s="270"/>
      <c r="M250" s="271"/>
      <c r="N250" s="272"/>
      <c r="O250" s="272"/>
      <c r="P250" s="272"/>
      <c r="Q250" s="272"/>
      <c r="R250" s="272"/>
      <c r="S250" s="272"/>
      <c r="T250" s="27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4" t="s">
        <v>138</v>
      </c>
      <c r="AU250" s="274" t="s">
        <v>83</v>
      </c>
      <c r="AV250" s="14" t="s">
        <v>83</v>
      </c>
      <c r="AW250" s="14" t="s">
        <v>30</v>
      </c>
      <c r="AX250" s="14" t="s">
        <v>73</v>
      </c>
      <c r="AY250" s="274" t="s">
        <v>128</v>
      </c>
    </row>
    <row r="251" s="2" customFormat="1" ht="21.75" customHeight="1">
      <c r="A251" s="37"/>
      <c r="B251" s="38"/>
      <c r="C251" s="235" t="s">
        <v>339</v>
      </c>
      <c r="D251" s="235" t="s">
        <v>130</v>
      </c>
      <c r="E251" s="236" t="s">
        <v>363</v>
      </c>
      <c r="F251" s="237" t="s">
        <v>364</v>
      </c>
      <c r="G251" s="238" t="s">
        <v>133</v>
      </c>
      <c r="H251" s="239">
        <v>67</v>
      </c>
      <c r="I251" s="240"/>
      <c r="J251" s="241">
        <f>ROUND(I251*H251,2)</f>
        <v>0</v>
      </c>
      <c r="K251" s="242"/>
      <c r="L251" s="43"/>
      <c r="M251" s="243" t="s">
        <v>1</v>
      </c>
      <c r="N251" s="244" t="s">
        <v>38</v>
      </c>
      <c r="O251" s="90"/>
      <c r="P251" s="245">
        <f>O251*H251</f>
        <v>0</v>
      </c>
      <c r="Q251" s="245">
        <v>0.085650000000000004</v>
      </c>
      <c r="R251" s="245">
        <f>Q251*H251</f>
        <v>5.73855</v>
      </c>
      <c r="S251" s="245">
        <v>0</v>
      </c>
      <c r="T251" s="24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7" t="s">
        <v>134</v>
      </c>
      <c r="AT251" s="247" t="s">
        <v>130</v>
      </c>
      <c r="AU251" s="247" t="s">
        <v>83</v>
      </c>
      <c r="AY251" s="16" t="s">
        <v>128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6" t="s">
        <v>81</v>
      </c>
      <c r="BK251" s="248">
        <f>ROUND(I251*H251,2)</f>
        <v>0</v>
      </c>
      <c r="BL251" s="16" t="s">
        <v>134</v>
      </c>
      <c r="BM251" s="247" t="s">
        <v>1031</v>
      </c>
    </row>
    <row r="252" s="2" customFormat="1">
      <c r="A252" s="37"/>
      <c r="B252" s="38"/>
      <c r="C252" s="39"/>
      <c r="D252" s="249" t="s">
        <v>136</v>
      </c>
      <c r="E252" s="39"/>
      <c r="F252" s="250" t="s">
        <v>366</v>
      </c>
      <c r="G252" s="39"/>
      <c r="H252" s="39"/>
      <c r="I252" s="143"/>
      <c r="J252" s="39"/>
      <c r="K252" s="39"/>
      <c r="L252" s="43"/>
      <c r="M252" s="251"/>
      <c r="N252" s="252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83</v>
      </c>
    </row>
    <row r="253" s="14" customFormat="1">
      <c r="A253" s="14"/>
      <c r="B253" s="264"/>
      <c r="C253" s="265"/>
      <c r="D253" s="249" t="s">
        <v>138</v>
      </c>
      <c r="E253" s="266" t="s">
        <v>1</v>
      </c>
      <c r="F253" s="267" t="s">
        <v>1032</v>
      </c>
      <c r="G253" s="265"/>
      <c r="H253" s="268">
        <v>67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4" t="s">
        <v>138</v>
      </c>
      <c r="AU253" s="274" t="s">
        <v>83</v>
      </c>
      <c r="AV253" s="14" t="s">
        <v>83</v>
      </c>
      <c r="AW253" s="14" t="s">
        <v>30</v>
      </c>
      <c r="AX253" s="14" t="s">
        <v>73</v>
      </c>
      <c r="AY253" s="274" t="s">
        <v>128</v>
      </c>
    </row>
    <row r="254" s="2" customFormat="1" ht="16.5" customHeight="1">
      <c r="A254" s="37"/>
      <c r="B254" s="38"/>
      <c r="C254" s="275" t="s">
        <v>344</v>
      </c>
      <c r="D254" s="275" t="s">
        <v>243</v>
      </c>
      <c r="E254" s="276" t="s">
        <v>369</v>
      </c>
      <c r="F254" s="277" t="s">
        <v>370</v>
      </c>
      <c r="G254" s="278" t="s">
        <v>133</v>
      </c>
      <c r="H254" s="279">
        <v>67.670000000000002</v>
      </c>
      <c r="I254" s="280"/>
      <c r="J254" s="281">
        <f>ROUND(I254*H254,2)</f>
        <v>0</v>
      </c>
      <c r="K254" s="282"/>
      <c r="L254" s="283"/>
      <c r="M254" s="284" t="s">
        <v>1</v>
      </c>
      <c r="N254" s="285" t="s">
        <v>38</v>
      </c>
      <c r="O254" s="90"/>
      <c r="P254" s="245">
        <f>O254*H254</f>
        <v>0</v>
      </c>
      <c r="Q254" s="245">
        <v>0.14299999999999999</v>
      </c>
      <c r="R254" s="245">
        <f>Q254*H254</f>
        <v>9.6768099999999997</v>
      </c>
      <c r="S254" s="245">
        <v>0</v>
      </c>
      <c r="T254" s="24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7" t="s">
        <v>175</v>
      </c>
      <c r="AT254" s="247" t="s">
        <v>243</v>
      </c>
      <c r="AU254" s="247" t="s">
        <v>83</v>
      </c>
      <c r="AY254" s="16" t="s">
        <v>128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6" t="s">
        <v>81</v>
      </c>
      <c r="BK254" s="248">
        <f>ROUND(I254*H254,2)</f>
        <v>0</v>
      </c>
      <c r="BL254" s="16" t="s">
        <v>134</v>
      </c>
      <c r="BM254" s="247" t="s">
        <v>1033</v>
      </c>
    </row>
    <row r="255" s="2" customFormat="1">
      <c r="A255" s="37"/>
      <c r="B255" s="38"/>
      <c r="C255" s="39"/>
      <c r="D255" s="249" t="s">
        <v>136</v>
      </c>
      <c r="E255" s="39"/>
      <c r="F255" s="250" t="s">
        <v>372</v>
      </c>
      <c r="G255" s="39"/>
      <c r="H255" s="39"/>
      <c r="I255" s="143"/>
      <c r="J255" s="39"/>
      <c r="K255" s="39"/>
      <c r="L255" s="43"/>
      <c r="M255" s="251"/>
      <c r="N255" s="252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83</v>
      </c>
    </row>
    <row r="256" s="14" customFormat="1">
      <c r="A256" s="14"/>
      <c r="B256" s="264"/>
      <c r="C256" s="265"/>
      <c r="D256" s="249" t="s">
        <v>138</v>
      </c>
      <c r="E256" s="266" t="s">
        <v>1</v>
      </c>
      <c r="F256" s="267" t="s">
        <v>1034</v>
      </c>
      <c r="G256" s="265"/>
      <c r="H256" s="268">
        <v>67.670000000000002</v>
      </c>
      <c r="I256" s="269"/>
      <c r="J256" s="265"/>
      <c r="K256" s="265"/>
      <c r="L256" s="270"/>
      <c r="M256" s="271"/>
      <c r="N256" s="272"/>
      <c r="O256" s="272"/>
      <c r="P256" s="272"/>
      <c r="Q256" s="272"/>
      <c r="R256" s="272"/>
      <c r="S256" s="272"/>
      <c r="T256" s="27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4" t="s">
        <v>138</v>
      </c>
      <c r="AU256" s="274" t="s">
        <v>83</v>
      </c>
      <c r="AV256" s="14" t="s">
        <v>83</v>
      </c>
      <c r="AW256" s="14" t="s">
        <v>30</v>
      </c>
      <c r="AX256" s="14" t="s">
        <v>73</v>
      </c>
      <c r="AY256" s="274" t="s">
        <v>128</v>
      </c>
    </row>
    <row r="257" s="13" customFormat="1">
      <c r="A257" s="13"/>
      <c r="B257" s="253"/>
      <c r="C257" s="254"/>
      <c r="D257" s="249" t="s">
        <v>138</v>
      </c>
      <c r="E257" s="255" t="s">
        <v>1</v>
      </c>
      <c r="F257" s="256" t="s">
        <v>139</v>
      </c>
      <c r="G257" s="254"/>
      <c r="H257" s="257">
        <v>67.670000000000002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3" t="s">
        <v>138</v>
      </c>
      <c r="AU257" s="263" t="s">
        <v>83</v>
      </c>
      <c r="AV257" s="13" t="s">
        <v>134</v>
      </c>
      <c r="AW257" s="13" t="s">
        <v>30</v>
      </c>
      <c r="AX257" s="13" t="s">
        <v>81</v>
      </c>
      <c r="AY257" s="263" t="s">
        <v>128</v>
      </c>
    </row>
    <row r="258" s="12" customFormat="1" ht="22.8" customHeight="1">
      <c r="A258" s="12"/>
      <c r="B258" s="219"/>
      <c r="C258" s="220"/>
      <c r="D258" s="221" t="s">
        <v>72</v>
      </c>
      <c r="E258" s="233" t="s">
        <v>175</v>
      </c>
      <c r="F258" s="233" t="s">
        <v>374</v>
      </c>
      <c r="G258" s="220"/>
      <c r="H258" s="220"/>
      <c r="I258" s="223"/>
      <c r="J258" s="234">
        <f>BK258</f>
        <v>0</v>
      </c>
      <c r="K258" s="220"/>
      <c r="L258" s="225"/>
      <c r="M258" s="226"/>
      <c r="N258" s="227"/>
      <c r="O258" s="227"/>
      <c r="P258" s="228">
        <f>SUM(P259:P290)</f>
        <v>0</v>
      </c>
      <c r="Q258" s="227"/>
      <c r="R258" s="228">
        <f>SUM(R259:R290)</f>
        <v>1.4644804</v>
      </c>
      <c r="S258" s="227"/>
      <c r="T258" s="229">
        <f>SUM(T259:T290)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0" t="s">
        <v>81</v>
      </c>
      <c r="AT258" s="231" t="s">
        <v>72</v>
      </c>
      <c r="AU258" s="231" t="s">
        <v>81</v>
      </c>
      <c r="AY258" s="230" t="s">
        <v>128</v>
      </c>
      <c r="BK258" s="232">
        <f>SUM(BK259:BK290)</f>
        <v>0</v>
      </c>
    </row>
    <row r="259" s="2" customFormat="1" ht="21.75" customHeight="1">
      <c r="A259" s="37"/>
      <c r="B259" s="38"/>
      <c r="C259" s="235" t="s">
        <v>348</v>
      </c>
      <c r="D259" s="235" t="s">
        <v>130</v>
      </c>
      <c r="E259" s="236" t="s">
        <v>376</v>
      </c>
      <c r="F259" s="237" t="s">
        <v>377</v>
      </c>
      <c r="G259" s="238" t="s">
        <v>159</v>
      </c>
      <c r="H259" s="239">
        <v>12</v>
      </c>
      <c r="I259" s="240"/>
      <c r="J259" s="241">
        <f>ROUND(I259*H259,2)</f>
        <v>0</v>
      </c>
      <c r="K259" s="242"/>
      <c r="L259" s="43"/>
      <c r="M259" s="243" t="s">
        <v>1</v>
      </c>
      <c r="N259" s="244" t="s">
        <v>38</v>
      </c>
      <c r="O259" s="90"/>
      <c r="P259" s="245">
        <f>O259*H259</f>
        <v>0</v>
      </c>
      <c r="Q259" s="245">
        <v>1.0000000000000001E-05</v>
      </c>
      <c r="R259" s="245">
        <f>Q259*H259</f>
        <v>0.00012000000000000002</v>
      </c>
      <c r="S259" s="245">
        <v>0</v>
      </c>
      <c r="T259" s="24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7" t="s">
        <v>134</v>
      </c>
      <c r="AT259" s="247" t="s">
        <v>130</v>
      </c>
      <c r="AU259" s="247" t="s">
        <v>83</v>
      </c>
      <c r="AY259" s="16" t="s">
        <v>128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6" t="s">
        <v>81</v>
      </c>
      <c r="BK259" s="248">
        <f>ROUND(I259*H259,2)</f>
        <v>0</v>
      </c>
      <c r="BL259" s="16" t="s">
        <v>134</v>
      </c>
      <c r="BM259" s="247" t="s">
        <v>1035</v>
      </c>
    </row>
    <row r="260" s="2" customFormat="1">
      <c r="A260" s="37"/>
      <c r="B260" s="38"/>
      <c r="C260" s="39"/>
      <c r="D260" s="249" t="s">
        <v>136</v>
      </c>
      <c r="E260" s="39"/>
      <c r="F260" s="250" t="s">
        <v>379</v>
      </c>
      <c r="G260" s="39"/>
      <c r="H260" s="39"/>
      <c r="I260" s="143"/>
      <c r="J260" s="39"/>
      <c r="K260" s="39"/>
      <c r="L260" s="43"/>
      <c r="M260" s="251"/>
      <c r="N260" s="252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136</v>
      </c>
      <c r="AU260" s="16" t="s">
        <v>83</v>
      </c>
    </row>
    <row r="261" s="2" customFormat="1" ht="16.5" customHeight="1">
      <c r="A261" s="37"/>
      <c r="B261" s="38"/>
      <c r="C261" s="275" t="s">
        <v>353</v>
      </c>
      <c r="D261" s="275" t="s">
        <v>243</v>
      </c>
      <c r="E261" s="276" t="s">
        <v>382</v>
      </c>
      <c r="F261" s="277" t="s">
        <v>383</v>
      </c>
      <c r="G261" s="278" t="s">
        <v>384</v>
      </c>
      <c r="H261" s="279">
        <v>12.119999999999999</v>
      </c>
      <c r="I261" s="280"/>
      <c r="J261" s="281">
        <f>ROUND(I261*H261,2)</f>
        <v>0</v>
      </c>
      <c r="K261" s="282"/>
      <c r="L261" s="283"/>
      <c r="M261" s="284" t="s">
        <v>1</v>
      </c>
      <c r="N261" s="285" t="s">
        <v>38</v>
      </c>
      <c r="O261" s="90"/>
      <c r="P261" s="245">
        <f>O261*H261</f>
        <v>0</v>
      </c>
      <c r="Q261" s="245">
        <v>0.0026700000000000001</v>
      </c>
      <c r="R261" s="245">
        <f>Q261*H261</f>
        <v>0.032360399999999998</v>
      </c>
      <c r="S261" s="245">
        <v>0</v>
      </c>
      <c r="T261" s="24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7" t="s">
        <v>175</v>
      </c>
      <c r="AT261" s="247" t="s">
        <v>243</v>
      </c>
      <c r="AU261" s="247" t="s">
        <v>83</v>
      </c>
      <c r="AY261" s="16" t="s">
        <v>128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6" t="s">
        <v>81</v>
      </c>
      <c r="BK261" s="248">
        <f>ROUND(I261*H261,2)</f>
        <v>0</v>
      </c>
      <c r="BL261" s="16" t="s">
        <v>134</v>
      </c>
      <c r="BM261" s="247" t="s">
        <v>1036</v>
      </c>
    </row>
    <row r="262" s="2" customFormat="1">
      <c r="A262" s="37"/>
      <c r="B262" s="38"/>
      <c r="C262" s="39"/>
      <c r="D262" s="249" t="s">
        <v>136</v>
      </c>
      <c r="E262" s="39"/>
      <c r="F262" s="250" t="s">
        <v>386</v>
      </c>
      <c r="G262" s="39"/>
      <c r="H262" s="39"/>
      <c r="I262" s="143"/>
      <c r="J262" s="39"/>
      <c r="K262" s="39"/>
      <c r="L262" s="43"/>
      <c r="M262" s="251"/>
      <c r="N262" s="252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136</v>
      </c>
      <c r="AU262" s="16" t="s">
        <v>83</v>
      </c>
    </row>
    <row r="263" s="2" customFormat="1" ht="21.75" customHeight="1">
      <c r="A263" s="37"/>
      <c r="B263" s="38"/>
      <c r="C263" s="235" t="s">
        <v>358</v>
      </c>
      <c r="D263" s="235" t="s">
        <v>130</v>
      </c>
      <c r="E263" s="236" t="s">
        <v>388</v>
      </c>
      <c r="F263" s="237" t="s">
        <v>389</v>
      </c>
      <c r="G263" s="238" t="s">
        <v>384</v>
      </c>
      <c r="H263" s="239">
        <v>4</v>
      </c>
      <c r="I263" s="240"/>
      <c r="J263" s="241">
        <f>ROUND(I263*H263,2)</f>
        <v>0</v>
      </c>
      <c r="K263" s="242"/>
      <c r="L263" s="43"/>
      <c r="M263" s="243" t="s">
        <v>1</v>
      </c>
      <c r="N263" s="244" t="s">
        <v>38</v>
      </c>
      <c r="O263" s="90"/>
      <c r="P263" s="245">
        <f>O263*H263</f>
        <v>0</v>
      </c>
      <c r="Q263" s="245">
        <v>0</v>
      </c>
      <c r="R263" s="245">
        <f>Q263*H263</f>
        <v>0</v>
      </c>
      <c r="S263" s="245">
        <v>0</v>
      </c>
      <c r="T263" s="24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7" t="s">
        <v>134</v>
      </c>
      <c r="AT263" s="247" t="s">
        <v>130</v>
      </c>
      <c r="AU263" s="247" t="s">
        <v>83</v>
      </c>
      <c r="AY263" s="16" t="s">
        <v>128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16" t="s">
        <v>81</v>
      </c>
      <c r="BK263" s="248">
        <f>ROUND(I263*H263,2)</f>
        <v>0</v>
      </c>
      <c r="BL263" s="16" t="s">
        <v>134</v>
      </c>
      <c r="BM263" s="247" t="s">
        <v>1037</v>
      </c>
    </row>
    <row r="264" s="2" customFormat="1">
      <c r="A264" s="37"/>
      <c r="B264" s="38"/>
      <c r="C264" s="39"/>
      <c r="D264" s="249" t="s">
        <v>136</v>
      </c>
      <c r="E264" s="39"/>
      <c r="F264" s="250" t="s">
        <v>389</v>
      </c>
      <c r="G264" s="39"/>
      <c r="H264" s="39"/>
      <c r="I264" s="143"/>
      <c r="J264" s="39"/>
      <c r="K264" s="39"/>
      <c r="L264" s="43"/>
      <c r="M264" s="251"/>
      <c r="N264" s="252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136</v>
      </c>
      <c r="AU264" s="16" t="s">
        <v>83</v>
      </c>
    </row>
    <row r="265" s="2" customFormat="1" ht="16.5" customHeight="1">
      <c r="A265" s="37"/>
      <c r="B265" s="38"/>
      <c r="C265" s="275" t="s">
        <v>362</v>
      </c>
      <c r="D265" s="275" t="s">
        <v>243</v>
      </c>
      <c r="E265" s="276" t="s">
        <v>392</v>
      </c>
      <c r="F265" s="277" t="s">
        <v>393</v>
      </c>
      <c r="G265" s="278" t="s">
        <v>384</v>
      </c>
      <c r="H265" s="279">
        <v>4</v>
      </c>
      <c r="I265" s="280"/>
      <c r="J265" s="281">
        <f>ROUND(I265*H265,2)</f>
        <v>0</v>
      </c>
      <c r="K265" s="282"/>
      <c r="L265" s="283"/>
      <c r="M265" s="284" t="s">
        <v>1</v>
      </c>
      <c r="N265" s="285" t="s">
        <v>38</v>
      </c>
      <c r="O265" s="90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7" t="s">
        <v>175</v>
      </c>
      <c r="AT265" s="247" t="s">
        <v>243</v>
      </c>
      <c r="AU265" s="247" t="s">
        <v>83</v>
      </c>
      <c r="AY265" s="16" t="s">
        <v>128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6" t="s">
        <v>81</v>
      </c>
      <c r="BK265" s="248">
        <f>ROUND(I265*H265,2)</f>
        <v>0</v>
      </c>
      <c r="BL265" s="16" t="s">
        <v>134</v>
      </c>
      <c r="BM265" s="247" t="s">
        <v>1038</v>
      </c>
    </row>
    <row r="266" s="2" customFormat="1">
      <c r="A266" s="37"/>
      <c r="B266" s="38"/>
      <c r="C266" s="39"/>
      <c r="D266" s="249" t="s">
        <v>136</v>
      </c>
      <c r="E266" s="39"/>
      <c r="F266" s="250" t="s">
        <v>395</v>
      </c>
      <c r="G266" s="39"/>
      <c r="H266" s="39"/>
      <c r="I266" s="143"/>
      <c r="J266" s="39"/>
      <c r="K266" s="39"/>
      <c r="L266" s="43"/>
      <c r="M266" s="251"/>
      <c r="N266" s="252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83</v>
      </c>
    </row>
    <row r="267" s="2" customFormat="1" ht="21.75" customHeight="1">
      <c r="A267" s="37"/>
      <c r="B267" s="38"/>
      <c r="C267" s="235" t="s">
        <v>368</v>
      </c>
      <c r="D267" s="235" t="s">
        <v>130</v>
      </c>
      <c r="E267" s="236" t="s">
        <v>397</v>
      </c>
      <c r="F267" s="237" t="s">
        <v>398</v>
      </c>
      <c r="G267" s="238" t="s">
        <v>384</v>
      </c>
      <c r="H267" s="239">
        <v>2</v>
      </c>
      <c r="I267" s="240"/>
      <c r="J267" s="241">
        <f>ROUND(I267*H267,2)</f>
        <v>0</v>
      </c>
      <c r="K267" s="242"/>
      <c r="L267" s="43"/>
      <c r="M267" s="243" t="s">
        <v>1</v>
      </c>
      <c r="N267" s="244" t="s">
        <v>38</v>
      </c>
      <c r="O267" s="90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7" t="s">
        <v>134</v>
      </c>
      <c r="AT267" s="247" t="s">
        <v>130</v>
      </c>
      <c r="AU267" s="247" t="s">
        <v>83</v>
      </c>
      <c r="AY267" s="16" t="s">
        <v>128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6" t="s">
        <v>81</v>
      </c>
      <c r="BK267" s="248">
        <f>ROUND(I267*H267,2)</f>
        <v>0</v>
      </c>
      <c r="BL267" s="16" t="s">
        <v>134</v>
      </c>
      <c r="BM267" s="247" t="s">
        <v>1039</v>
      </c>
    </row>
    <row r="268" s="2" customFormat="1">
      <c r="A268" s="37"/>
      <c r="B268" s="38"/>
      <c r="C268" s="39"/>
      <c r="D268" s="249" t="s">
        <v>136</v>
      </c>
      <c r="E268" s="39"/>
      <c r="F268" s="250" t="s">
        <v>398</v>
      </c>
      <c r="G268" s="39"/>
      <c r="H268" s="39"/>
      <c r="I268" s="143"/>
      <c r="J268" s="39"/>
      <c r="K268" s="39"/>
      <c r="L268" s="43"/>
      <c r="M268" s="251"/>
      <c r="N268" s="252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136</v>
      </c>
      <c r="AU268" s="16" t="s">
        <v>83</v>
      </c>
    </row>
    <row r="269" s="2" customFormat="1" ht="21.75" customHeight="1">
      <c r="A269" s="37"/>
      <c r="B269" s="38"/>
      <c r="C269" s="275" t="s">
        <v>375</v>
      </c>
      <c r="D269" s="275" t="s">
        <v>243</v>
      </c>
      <c r="E269" s="276" t="s">
        <v>401</v>
      </c>
      <c r="F269" s="277" t="s">
        <v>402</v>
      </c>
      <c r="G269" s="278" t="s">
        <v>384</v>
      </c>
      <c r="H269" s="279">
        <v>2</v>
      </c>
      <c r="I269" s="280"/>
      <c r="J269" s="281">
        <f>ROUND(I269*H269,2)</f>
        <v>0</v>
      </c>
      <c r="K269" s="282"/>
      <c r="L269" s="283"/>
      <c r="M269" s="284" t="s">
        <v>1</v>
      </c>
      <c r="N269" s="285" t="s">
        <v>38</v>
      </c>
      <c r="O269" s="90"/>
      <c r="P269" s="245">
        <f>O269*H269</f>
        <v>0</v>
      </c>
      <c r="Q269" s="245">
        <v>0.086999999999999994</v>
      </c>
      <c r="R269" s="245">
        <f>Q269*H269</f>
        <v>0.17399999999999999</v>
      </c>
      <c r="S269" s="245">
        <v>0</v>
      </c>
      <c r="T269" s="24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7" t="s">
        <v>175</v>
      </c>
      <c r="AT269" s="247" t="s">
        <v>243</v>
      </c>
      <c r="AU269" s="247" t="s">
        <v>83</v>
      </c>
      <c r="AY269" s="16" t="s">
        <v>128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6" t="s">
        <v>81</v>
      </c>
      <c r="BK269" s="248">
        <f>ROUND(I269*H269,2)</f>
        <v>0</v>
      </c>
      <c r="BL269" s="16" t="s">
        <v>134</v>
      </c>
      <c r="BM269" s="247" t="s">
        <v>1040</v>
      </c>
    </row>
    <row r="270" s="2" customFormat="1">
      <c r="A270" s="37"/>
      <c r="B270" s="38"/>
      <c r="C270" s="39"/>
      <c r="D270" s="249" t="s">
        <v>136</v>
      </c>
      <c r="E270" s="39"/>
      <c r="F270" s="250" t="s">
        <v>402</v>
      </c>
      <c r="G270" s="39"/>
      <c r="H270" s="39"/>
      <c r="I270" s="143"/>
      <c r="J270" s="39"/>
      <c r="K270" s="39"/>
      <c r="L270" s="43"/>
      <c r="M270" s="251"/>
      <c r="N270" s="252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136</v>
      </c>
      <c r="AU270" s="16" t="s">
        <v>83</v>
      </c>
    </row>
    <row r="271" s="2" customFormat="1" ht="21.75" customHeight="1">
      <c r="A271" s="37"/>
      <c r="B271" s="38"/>
      <c r="C271" s="275" t="s">
        <v>381</v>
      </c>
      <c r="D271" s="275" t="s">
        <v>243</v>
      </c>
      <c r="E271" s="276" t="s">
        <v>405</v>
      </c>
      <c r="F271" s="277" t="s">
        <v>406</v>
      </c>
      <c r="G271" s="278" t="s">
        <v>384</v>
      </c>
      <c r="H271" s="279">
        <v>2</v>
      </c>
      <c r="I271" s="280"/>
      <c r="J271" s="281">
        <f>ROUND(I271*H271,2)</f>
        <v>0</v>
      </c>
      <c r="K271" s="282"/>
      <c r="L271" s="283"/>
      <c r="M271" s="284" t="s">
        <v>1</v>
      </c>
      <c r="N271" s="285" t="s">
        <v>38</v>
      </c>
      <c r="O271" s="90"/>
      <c r="P271" s="245">
        <f>O271*H271</f>
        <v>0</v>
      </c>
      <c r="Q271" s="245">
        <v>0.10299999999999999</v>
      </c>
      <c r="R271" s="245">
        <f>Q271*H271</f>
        <v>0.20599999999999999</v>
      </c>
      <c r="S271" s="245">
        <v>0</v>
      </c>
      <c r="T271" s="24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7" t="s">
        <v>175</v>
      </c>
      <c r="AT271" s="247" t="s">
        <v>243</v>
      </c>
      <c r="AU271" s="247" t="s">
        <v>83</v>
      </c>
      <c r="AY271" s="16" t="s">
        <v>128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6" t="s">
        <v>81</v>
      </c>
      <c r="BK271" s="248">
        <f>ROUND(I271*H271,2)</f>
        <v>0</v>
      </c>
      <c r="BL271" s="16" t="s">
        <v>134</v>
      </c>
      <c r="BM271" s="247" t="s">
        <v>1041</v>
      </c>
    </row>
    <row r="272" s="2" customFormat="1">
      <c r="A272" s="37"/>
      <c r="B272" s="38"/>
      <c r="C272" s="39"/>
      <c r="D272" s="249" t="s">
        <v>136</v>
      </c>
      <c r="E272" s="39"/>
      <c r="F272" s="250" t="s">
        <v>406</v>
      </c>
      <c r="G272" s="39"/>
      <c r="H272" s="39"/>
      <c r="I272" s="143"/>
      <c r="J272" s="39"/>
      <c r="K272" s="39"/>
      <c r="L272" s="43"/>
      <c r="M272" s="251"/>
      <c r="N272" s="252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136</v>
      </c>
      <c r="AU272" s="16" t="s">
        <v>83</v>
      </c>
    </row>
    <row r="273" s="2" customFormat="1" ht="33" customHeight="1">
      <c r="A273" s="37"/>
      <c r="B273" s="38"/>
      <c r="C273" s="275" t="s">
        <v>387</v>
      </c>
      <c r="D273" s="275" t="s">
        <v>243</v>
      </c>
      <c r="E273" s="276" t="s">
        <v>409</v>
      </c>
      <c r="F273" s="277" t="s">
        <v>410</v>
      </c>
      <c r="G273" s="278" t="s">
        <v>384</v>
      </c>
      <c r="H273" s="279">
        <v>2</v>
      </c>
      <c r="I273" s="280"/>
      <c r="J273" s="281">
        <f>ROUND(I273*H273,2)</f>
        <v>0</v>
      </c>
      <c r="K273" s="282"/>
      <c r="L273" s="283"/>
      <c r="M273" s="284" t="s">
        <v>1</v>
      </c>
      <c r="N273" s="285" t="s">
        <v>38</v>
      </c>
      <c r="O273" s="90"/>
      <c r="P273" s="245">
        <f>O273*H273</f>
        <v>0</v>
      </c>
      <c r="Q273" s="245">
        <v>0.23200000000000001</v>
      </c>
      <c r="R273" s="245">
        <f>Q273*H273</f>
        <v>0.46400000000000002</v>
      </c>
      <c r="S273" s="245">
        <v>0</v>
      </c>
      <c r="T273" s="24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7" t="s">
        <v>175</v>
      </c>
      <c r="AT273" s="247" t="s">
        <v>243</v>
      </c>
      <c r="AU273" s="247" t="s">
        <v>83</v>
      </c>
      <c r="AY273" s="16" t="s">
        <v>128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6" t="s">
        <v>81</v>
      </c>
      <c r="BK273" s="248">
        <f>ROUND(I273*H273,2)</f>
        <v>0</v>
      </c>
      <c r="BL273" s="16" t="s">
        <v>134</v>
      </c>
      <c r="BM273" s="247" t="s">
        <v>1042</v>
      </c>
    </row>
    <row r="274" s="2" customFormat="1">
      <c r="A274" s="37"/>
      <c r="B274" s="38"/>
      <c r="C274" s="39"/>
      <c r="D274" s="249" t="s">
        <v>136</v>
      </c>
      <c r="E274" s="39"/>
      <c r="F274" s="250" t="s">
        <v>410</v>
      </c>
      <c r="G274" s="39"/>
      <c r="H274" s="39"/>
      <c r="I274" s="143"/>
      <c r="J274" s="39"/>
      <c r="K274" s="39"/>
      <c r="L274" s="43"/>
      <c r="M274" s="251"/>
      <c r="N274" s="252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83</v>
      </c>
    </row>
    <row r="275" s="2" customFormat="1" ht="33" customHeight="1">
      <c r="A275" s="37"/>
      <c r="B275" s="38"/>
      <c r="C275" s="275" t="s">
        <v>391</v>
      </c>
      <c r="D275" s="275" t="s">
        <v>243</v>
      </c>
      <c r="E275" s="276" t="s">
        <v>413</v>
      </c>
      <c r="F275" s="277" t="s">
        <v>414</v>
      </c>
      <c r="G275" s="278" t="s">
        <v>384</v>
      </c>
      <c r="H275" s="279">
        <v>2</v>
      </c>
      <c r="I275" s="280"/>
      <c r="J275" s="281">
        <f>ROUND(I275*H275,2)</f>
        <v>0</v>
      </c>
      <c r="K275" s="282"/>
      <c r="L275" s="283"/>
      <c r="M275" s="284" t="s">
        <v>1</v>
      </c>
      <c r="N275" s="285" t="s">
        <v>38</v>
      </c>
      <c r="O275" s="90"/>
      <c r="P275" s="245">
        <f>O275*H275</f>
        <v>0</v>
      </c>
      <c r="Q275" s="245">
        <v>0.17000000000000001</v>
      </c>
      <c r="R275" s="245">
        <f>Q275*H275</f>
        <v>0.34000000000000002</v>
      </c>
      <c r="S275" s="245">
        <v>0</v>
      </c>
      <c r="T275" s="246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7" t="s">
        <v>175</v>
      </c>
      <c r="AT275" s="247" t="s">
        <v>243</v>
      </c>
      <c r="AU275" s="247" t="s">
        <v>83</v>
      </c>
      <c r="AY275" s="16" t="s">
        <v>128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6" t="s">
        <v>81</v>
      </c>
      <c r="BK275" s="248">
        <f>ROUND(I275*H275,2)</f>
        <v>0</v>
      </c>
      <c r="BL275" s="16" t="s">
        <v>134</v>
      </c>
      <c r="BM275" s="247" t="s">
        <v>1043</v>
      </c>
    </row>
    <row r="276" s="2" customFormat="1">
      <c r="A276" s="37"/>
      <c r="B276" s="38"/>
      <c r="C276" s="39"/>
      <c r="D276" s="249" t="s">
        <v>136</v>
      </c>
      <c r="E276" s="39"/>
      <c r="F276" s="250" t="s">
        <v>414</v>
      </c>
      <c r="G276" s="39"/>
      <c r="H276" s="39"/>
      <c r="I276" s="143"/>
      <c r="J276" s="39"/>
      <c r="K276" s="39"/>
      <c r="L276" s="43"/>
      <c r="M276" s="251"/>
      <c r="N276" s="252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83</v>
      </c>
    </row>
    <row r="277" s="2" customFormat="1" ht="21.75" customHeight="1">
      <c r="A277" s="37"/>
      <c r="B277" s="38"/>
      <c r="C277" s="275" t="s">
        <v>396</v>
      </c>
      <c r="D277" s="275" t="s">
        <v>243</v>
      </c>
      <c r="E277" s="276" t="s">
        <v>417</v>
      </c>
      <c r="F277" s="277" t="s">
        <v>418</v>
      </c>
      <c r="G277" s="278" t="s">
        <v>384</v>
      </c>
      <c r="H277" s="279">
        <v>2</v>
      </c>
      <c r="I277" s="280"/>
      <c r="J277" s="281">
        <f>ROUND(I277*H277,2)</f>
        <v>0</v>
      </c>
      <c r="K277" s="282"/>
      <c r="L277" s="283"/>
      <c r="M277" s="284" t="s">
        <v>1</v>
      </c>
      <c r="N277" s="285" t="s">
        <v>38</v>
      </c>
      <c r="O277" s="90"/>
      <c r="P277" s="245">
        <f>O277*H277</f>
        <v>0</v>
      </c>
      <c r="Q277" s="245">
        <v>0.059999999999999998</v>
      </c>
      <c r="R277" s="245">
        <f>Q277*H277</f>
        <v>0.12</v>
      </c>
      <c r="S277" s="245">
        <v>0</v>
      </c>
      <c r="T277" s="24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7" t="s">
        <v>175</v>
      </c>
      <c r="AT277" s="247" t="s">
        <v>243</v>
      </c>
      <c r="AU277" s="247" t="s">
        <v>83</v>
      </c>
      <c r="AY277" s="16" t="s">
        <v>128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16" t="s">
        <v>81</v>
      </c>
      <c r="BK277" s="248">
        <f>ROUND(I277*H277,2)</f>
        <v>0</v>
      </c>
      <c r="BL277" s="16" t="s">
        <v>134</v>
      </c>
      <c r="BM277" s="247" t="s">
        <v>1044</v>
      </c>
    </row>
    <row r="278" s="2" customFormat="1">
      <c r="A278" s="37"/>
      <c r="B278" s="38"/>
      <c r="C278" s="39"/>
      <c r="D278" s="249" t="s">
        <v>136</v>
      </c>
      <c r="E278" s="39"/>
      <c r="F278" s="250" t="s">
        <v>418</v>
      </c>
      <c r="G278" s="39"/>
      <c r="H278" s="39"/>
      <c r="I278" s="143"/>
      <c r="J278" s="39"/>
      <c r="K278" s="39"/>
      <c r="L278" s="43"/>
      <c r="M278" s="251"/>
      <c r="N278" s="252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136</v>
      </c>
      <c r="AU278" s="16" t="s">
        <v>83</v>
      </c>
    </row>
    <row r="279" s="2" customFormat="1" ht="16.5" customHeight="1">
      <c r="A279" s="37"/>
      <c r="B279" s="38"/>
      <c r="C279" s="275" t="s">
        <v>400</v>
      </c>
      <c r="D279" s="275" t="s">
        <v>243</v>
      </c>
      <c r="E279" s="276" t="s">
        <v>421</v>
      </c>
      <c r="F279" s="277" t="s">
        <v>422</v>
      </c>
      <c r="G279" s="278" t="s">
        <v>384</v>
      </c>
      <c r="H279" s="279">
        <v>2</v>
      </c>
      <c r="I279" s="280"/>
      <c r="J279" s="281">
        <f>ROUND(I279*H279,2)</f>
        <v>0</v>
      </c>
      <c r="K279" s="282"/>
      <c r="L279" s="283"/>
      <c r="M279" s="284" t="s">
        <v>1</v>
      </c>
      <c r="N279" s="285" t="s">
        <v>38</v>
      </c>
      <c r="O279" s="90"/>
      <c r="P279" s="245">
        <f>O279*H279</f>
        <v>0</v>
      </c>
      <c r="Q279" s="245">
        <v>0.0060000000000000001</v>
      </c>
      <c r="R279" s="245">
        <f>Q279*H279</f>
        <v>0.012</v>
      </c>
      <c r="S279" s="245">
        <v>0</v>
      </c>
      <c r="T279" s="246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7" t="s">
        <v>175</v>
      </c>
      <c r="AT279" s="247" t="s">
        <v>243</v>
      </c>
      <c r="AU279" s="247" t="s">
        <v>83</v>
      </c>
      <c r="AY279" s="16" t="s">
        <v>128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6" t="s">
        <v>81</v>
      </c>
      <c r="BK279" s="248">
        <f>ROUND(I279*H279,2)</f>
        <v>0</v>
      </c>
      <c r="BL279" s="16" t="s">
        <v>134</v>
      </c>
      <c r="BM279" s="247" t="s">
        <v>1045</v>
      </c>
    </row>
    <row r="280" s="2" customFormat="1">
      <c r="A280" s="37"/>
      <c r="B280" s="38"/>
      <c r="C280" s="39"/>
      <c r="D280" s="249" t="s">
        <v>136</v>
      </c>
      <c r="E280" s="39"/>
      <c r="F280" s="250" t="s">
        <v>424</v>
      </c>
      <c r="G280" s="39"/>
      <c r="H280" s="39"/>
      <c r="I280" s="143"/>
      <c r="J280" s="39"/>
      <c r="K280" s="39"/>
      <c r="L280" s="43"/>
      <c r="M280" s="251"/>
      <c r="N280" s="252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136</v>
      </c>
      <c r="AU280" s="16" t="s">
        <v>83</v>
      </c>
    </row>
    <row r="281" s="2" customFormat="1" ht="21.75" customHeight="1">
      <c r="A281" s="37"/>
      <c r="B281" s="38"/>
      <c r="C281" s="235" t="s">
        <v>404</v>
      </c>
      <c r="D281" s="235" t="s">
        <v>130</v>
      </c>
      <c r="E281" s="236" t="s">
        <v>426</v>
      </c>
      <c r="F281" s="237" t="s">
        <v>427</v>
      </c>
      <c r="G281" s="238" t="s">
        <v>384</v>
      </c>
      <c r="H281" s="239">
        <v>1</v>
      </c>
      <c r="I281" s="240"/>
      <c r="J281" s="241">
        <f>ROUND(I281*H281,2)</f>
        <v>0</v>
      </c>
      <c r="K281" s="242"/>
      <c r="L281" s="43"/>
      <c r="M281" s="243" t="s">
        <v>1</v>
      </c>
      <c r="N281" s="244" t="s">
        <v>38</v>
      </c>
      <c r="O281" s="90"/>
      <c r="P281" s="245">
        <f>O281*H281</f>
        <v>0</v>
      </c>
      <c r="Q281" s="245">
        <v>0</v>
      </c>
      <c r="R281" s="245">
        <f>Q281*H281</f>
        <v>0</v>
      </c>
      <c r="S281" s="245">
        <v>0</v>
      </c>
      <c r="T281" s="246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7" t="s">
        <v>134</v>
      </c>
      <c r="AT281" s="247" t="s">
        <v>130</v>
      </c>
      <c r="AU281" s="247" t="s">
        <v>83</v>
      </c>
      <c r="AY281" s="16" t="s">
        <v>128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16" t="s">
        <v>81</v>
      </c>
      <c r="BK281" s="248">
        <f>ROUND(I281*H281,2)</f>
        <v>0</v>
      </c>
      <c r="BL281" s="16" t="s">
        <v>134</v>
      </c>
      <c r="BM281" s="247" t="s">
        <v>1046</v>
      </c>
    </row>
    <row r="282" s="2" customFormat="1">
      <c r="A282" s="37"/>
      <c r="B282" s="38"/>
      <c r="C282" s="39"/>
      <c r="D282" s="249" t="s">
        <v>136</v>
      </c>
      <c r="E282" s="39"/>
      <c r="F282" s="250" t="s">
        <v>429</v>
      </c>
      <c r="G282" s="39"/>
      <c r="H282" s="39"/>
      <c r="I282" s="143"/>
      <c r="J282" s="39"/>
      <c r="K282" s="39"/>
      <c r="L282" s="43"/>
      <c r="M282" s="251"/>
      <c r="N282" s="252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136</v>
      </c>
      <c r="AU282" s="16" t="s">
        <v>83</v>
      </c>
    </row>
    <row r="283" s="2" customFormat="1" ht="21.75" customHeight="1">
      <c r="A283" s="37"/>
      <c r="B283" s="38"/>
      <c r="C283" s="235" t="s">
        <v>408</v>
      </c>
      <c r="D283" s="235" t="s">
        <v>130</v>
      </c>
      <c r="E283" s="236" t="s">
        <v>431</v>
      </c>
      <c r="F283" s="237" t="s">
        <v>432</v>
      </c>
      <c r="G283" s="238" t="s">
        <v>384</v>
      </c>
      <c r="H283" s="239">
        <v>2</v>
      </c>
      <c r="I283" s="240"/>
      <c r="J283" s="241">
        <f>ROUND(I283*H283,2)</f>
        <v>0</v>
      </c>
      <c r="K283" s="242"/>
      <c r="L283" s="43"/>
      <c r="M283" s="243" t="s">
        <v>1</v>
      </c>
      <c r="N283" s="244" t="s">
        <v>38</v>
      </c>
      <c r="O283" s="90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7" t="s">
        <v>134</v>
      </c>
      <c r="AT283" s="247" t="s">
        <v>130</v>
      </c>
      <c r="AU283" s="247" t="s">
        <v>83</v>
      </c>
      <c r="AY283" s="16" t="s">
        <v>128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6" t="s">
        <v>81</v>
      </c>
      <c r="BK283" s="248">
        <f>ROUND(I283*H283,2)</f>
        <v>0</v>
      </c>
      <c r="BL283" s="16" t="s">
        <v>134</v>
      </c>
      <c r="BM283" s="247" t="s">
        <v>1047</v>
      </c>
    </row>
    <row r="284" s="2" customFormat="1">
      <c r="A284" s="37"/>
      <c r="B284" s="38"/>
      <c r="C284" s="39"/>
      <c r="D284" s="249" t="s">
        <v>136</v>
      </c>
      <c r="E284" s="39"/>
      <c r="F284" s="250" t="s">
        <v>432</v>
      </c>
      <c r="G284" s="39"/>
      <c r="H284" s="39"/>
      <c r="I284" s="143"/>
      <c r="J284" s="39"/>
      <c r="K284" s="39"/>
      <c r="L284" s="43"/>
      <c r="M284" s="251"/>
      <c r="N284" s="252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136</v>
      </c>
      <c r="AU284" s="16" t="s">
        <v>83</v>
      </c>
    </row>
    <row r="285" s="2" customFormat="1" ht="16.5" customHeight="1">
      <c r="A285" s="37"/>
      <c r="B285" s="38"/>
      <c r="C285" s="275" t="s">
        <v>412</v>
      </c>
      <c r="D285" s="275" t="s">
        <v>243</v>
      </c>
      <c r="E285" s="276" t="s">
        <v>435</v>
      </c>
      <c r="F285" s="277" t="s">
        <v>436</v>
      </c>
      <c r="G285" s="278" t="s">
        <v>384</v>
      </c>
      <c r="H285" s="279">
        <v>2</v>
      </c>
      <c r="I285" s="280"/>
      <c r="J285" s="281">
        <f>ROUND(I285*H285,2)</f>
        <v>0</v>
      </c>
      <c r="K285" s="282"/>
      <c r="L285" s="283"/>
      <c r="M285" s="284" t="s">
        <v>1</v>
      </c>
      <c r="N285" s="285" t="s">
        <v>38</v>
      </c>
      <c r="O285" s="90"/>
      <c r="P285" s="245">
        <f>O285*H285</f>
        <v>0</v>
      </c>
      <c r="Q285" s="245">
        <v>0.058000000000000003</v>
      </c>
      <c r="R285" s="245">
        <f>Q285*H285</f>
        <v>0.11600000000000001</v>
      </c>
      <c r="S285" s="245">
        <v>0</v>
      </c>
      <c r="T285" s="246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7" t="s">
        <v>175</v>
      </c>
      <c r="AT285" s="247" t="s">
        <v>243</v>
      </c>
      <c r="AU285" s="247" t="s">
        <v>83</v>
      </c>
      <c r="AY285" s="16" t="s">
        <v>128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6" t="s">
        <v>81</v>
      </c>
      <c r="BK285" s="248">
        <f>ROUND(I285*H285,2)</f>
        <v>0</v>
      </c>
      <c r="BL285" s="16" t="s">
        <v>134</v>
      </c>
      <c r="BM285" s="247" t="s">
        <v>1048</v>
      </c>
    </row>
    <row r="286" s="2" customFormat="1">
      <c r="A286" s="37"/>
      <c r="B286" s="38"/>
      <c r="C286" s="39"/>
      <c r="D286" s="249" t="s">
        <v>136</v>
      </c>
      <c r="E286" s="39"/>
      <c r="F286" s="250" t="s">
        <v>438</v>
      </c>
      <c r="G286" s="39"/>
      <c r="H286" s="39"/>
      <c r="I286" s="143"/>
      <c r="J286" s="39"/>
      <c r="K286" s="39"/>
      <c r="L286" s="43"/>
      <c r="M286" s="251"/>
      <c r="N286" s="252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136</v>
      </c>
      <c r="AU286" s="16" t="s">
        <v>83</v>
      </c>
    </row>
    <row r="287" s="2" customFormat="1" ht="21.75" customHeight="1">
      <c r="A287" s="37"/>
      <c r="B287" s="38"/>
      <c r="C287" s="235" t="s">
        <v>416</v>
      </c>
      <c r="D287" s="235" t="s">
        <v>130</v>
      </c>
      <c r="E287" s="236" t="s">
        <v>440</v>
      </c>
      <c r="F287" s="237" t="s">
        <v>441</v>
      </c>
      <c r="G287" s="238" t="s">
        <v>384</v>
      </c>
      <c r="H287" s="239">
        <v>3</v>
      </c>
      <c r="I287" s="240"/>
      <c r="J287" s="241">
        <f>ROUND(I287*H287,2)</f>
        <v>0</v>
      </c>
      <c r="K287" s="242"/>
      <c r="L287" s="43"/>
      <c r="M287" s="243" t="s">
        <v>1</v>
      </c>
      <c r="N287" s="244" t="s">
        <v>38</v>
      </c>
      <c r="O287" s="90"/>
      <c r="P287" s="245">
        <f>O287*H287</f>
        <v>0</v>
      </c>
      <c r="Q287" s="245">
        <v>0</v>
      </c>
      <c r="R287" s="245">
        <f>Q287*H287</f>
        <v>0</v>
      </c>
      <c r="S287" s="245">
        <v>0</v>
      </c>
      <c r="T287" s="246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7" t="s">
        <v>134</v>
      </c>
      <c r="AT287" s="247" t="s">
        <v>130</v>
      </c>
      <c r="AU287" s="247" t="s">
        <v>83</v>
      </c>
      <c r="AY287" s="16" t="s">
        <v>128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6" t="s">
        <v>81</v>
      </c>
      <c r="BK287" s="248">
        <f>ROUND(I287*H287,2)</f>
        <v>0</v>
      </c>
      <c r="BL287" s="16" t="s">
        <v>134</v>
      </c>
      <c r="BM287" s="247" t="s">
        <v>1049</v>
      </c>
    </row>
    <row r="288" s="2" customFormat="1">
      <c r="A288" s="37"/>
      <c r="B288" s="38"/>
      <c r="C288" s="39"/>
      <c r="D288" s="249" t="s">
        <v>136</v>
      </c>
      <c r="E288" s="39"/>
      <c r="F288" s="250" t="s">
        <v>441</v>
      </c>
      <c r="G288" s="39"/>
      <c r="H288" s="39"/>
      <c r="I288" s="143"/>
      <c r="J288" s="39"/>
      <c r="K288" s="39"/>
      <c r="L288" s="43"/>
      <c r="M288" s="251"/>
      <c r="N288" s="252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83</v>
      </c>
    </row>
    <row r="289" s="2" customFormat="1" ht="21.75" customHeight="1">
      <c r="A289" s="37"/>
      <c r="B289" s="38"/>
      <c r="C289" s="235" t="s">
        <v>420</v>
      </c>
      <c r="D289" s="235" t="s">
        <v>130</v>
      </c>
      <c r="E289" s="236" t="s">
        <v>444</v>
      </c>
      <c r="F289" s="237" t="s">
        <v>445</v>
      </c>
      <c r="G289" s="238" t="s">
        <v>384</v>
      </c>
      <c r="H289" s="239">
        <v>1</v>
      </c>
      <c r="I289" s="240"/>
      <c r="J289" s="241">
        <f>ROUND(I289*H289,2)</f>
        <v>0</v>
      </c>
      <c r="K289" s="242"/>
      <c r="L289" s="43"/>
      <c r="M289" s="243" t="s">
        <v>1</v>
      </c>
      <c r="N289" s="244" t="s">
        <v>38</v>
      </c>
      <c r="O289" s="90"/>
      <c r="P289" s="245">
        <f>O289*H289</f>
        <v>0</v>
      </c>
      <c r="Q289" s="245">
        <v>0</v>
      </c>
      <c r="R289" s="245">
        <f>Q289*H289</f>
        <v>0</v>
      </c>
      <c r="S289" s="245">
        <v>0</v>
      </c>
      <c r="T289" s="24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7" t="s">
        <v>134</v>
      </c>
      <c r="AT289" s="247" t="s">
        <v>130</v>
      </c>
      <c r="AU289" s="247" t="s">
        <v>83</v>
      </c>
      <c r="AY289" s="16" t="s">
        <v>128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6" t="s">
        <v>81</v>
      </c>
      <c r="BK289" s="248">
        <f>ROUND(I289*H289,2)</f>
        <v>0</v>
      </c>
      <c r="BL289" s="16" t="s">
        <v>134</v>
      </c>
      <c r="BM289" s="247" t="s">
        <v>1050</v>
      </c>
    </row>
    <row r="290" s="2" customFormat="1">
      <c r="A290" s="37"/>
      <c r="B290" s="38"/>
      <c r="C290" s="39"/>
      <c r="D290" s="249" t="s">
        <v>136</v>
      </c>
      <c r="E290" s="39"/>
      <c r="F290" s="250" t="s">
        <v>447</v>
      </c>
      <c r="G290" s="39"/>
      <c r="H290" s="39"/>
      <c r="I290" s="143"/>
      <c r="J290" s="39"/>
      <c r="K290" s="39"/>
      <c r="L290" s="43"/>
      <c r="M290" s="251"/>
      <c r="N290" s="252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136</v>
      </c>
      <c r="AU290" s="16" t="s">
        <v>83</v>
      </c>
    </row>
    <row r="291" s="12" customFormat="1" ht="22.8" customHeight="1">
      <c r="A291" s="12"/>
      <c r="B291" s="219"/>
      <c r="C291" s="220"/>
      <c r="D291" s="221" t="s">
        <v>72</v>
      </c>
      <c r="E291" s="233" t="s">
        <v>182</v>
      </c>
      <c r="F291" s="233" t="s">
        <v>453</v>
      </c>
      <c r="G291" s="220"/>
      <c r="H291" s="220"/>
      <c r="I291" s="223"/>
      <c r="J291" s="234">
        <f>BK291</f>
        <v>0</v>
      </c>
      <c r="K291" s="220"/>
      <c r="L291" s="225"/>
      <c r="M291" s="226"/>
      <c r="N291" s="227"/>
      <c r="O291" s="227"/>
      <c r="P291" s="228">
        <f>P292+SUM(P293:P338)</f>
        <v>0</v>
      </c>
      <c r="Q291" s="227"/>
      <c r="R291" s="228">
        <f>R292+SUM(R293:R338)</f>
        <v>8.6239796000000002</v>
      </c>
      <c r="S291" s="227"/>
      <c r="T291" s="229">
        <f>T292+SUM(T293:T338)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0" t="s">
        <v>81</v>
      </c>
      <c r="AT291" s="231" t="s">
        <v>72</v>
      </c>
      <c r="AU291" s="231" t="s">
        <v>81</v>
      </c>
      <c r="AY291" s="230" t="s">
        <v>128</v>
      </c>
      <c r="BK291" s="232">
        <f>BK292+SUM(BK293:BK338)</f>
        <v>0</v>
      </c>
    </row>
    <row r="292" s="2" customFormat="1" ht="21.75" customHeight="1">
      <c r="A292" s="37"/>
      <c r="B292" s="38"/>
      <c r="C292" s="235" t="s">
        <v>425</v>
      </c>
      <c r="D292" s="235" t="s">
        <v>130</v>
      </c>
      <c r="E292" s="236" t="s">
        <v>455</v>
      </c>
      <c r="F292" s="237" t="s">
        <v>456</v>
      </c>
      <c r="G292" s="238" t="s">
        <v>384</v>
      </c>
      <c r="H292" s="239">
        <v>3</v>
      </c>
      <c r="I292" s="240"/>
      <c r="J292" s="241">
        <f>ROUND(I292*H292,2)</f>
        <v>0</v>
      </c>
      <c r="K292" s="242"/>
      <c r="L292" s="43"/>
      <c r="M292" s="243" t="s">
        <v>1</v>
      </c>
      <c r="N292" s="244" t="s">
        <v>38</v>
      </c>
      <c r="O292" s="90"/>
      <c r="P292" s="245">
        <f>O292*H292</f>
        <v>0</v>
      </c>
      <c r="Q292" s="245">
        <v>0</v>
      </c>
      <c r="R292" s="245">
        <f>Q292*H292</f>
        <v>0</v>
      </c>
      <c r="S292" s="245">
        <v>0</v>
      </c>
      <c r="T292" s="246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47" t="s">
        <v>134</v>
      </c>
      <c r="AT292" s="247" t="s">
        <v>130</v>
      </c>
      <c r="AU292" s="247" t="s">
        <v>83</v>
      </c>
      <c r="AY292" s="16" t="s">
        <v>128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6" t="s">
        <v>81</v>
      </c>
      <c r="BK292" s="248">
        <f>ROUND(I292*H292,2)</f>
        <v>0</v>
      </c>
      <c r="BL292" s="16" t="s">
        <v>134</v>
      </c>
      <c r="BM292" s="247" t="s">
        <v>1051</v>
      </c>
    </row>
    <row r="293" s="2" customFormat="1">
      <c r="A293" s="37"/>
      <c r="B293" s="38"/>
      <c r="C293" s="39"/>
      <c r="D293" s="249" t="s">
        <v>136</v>
      </c>
      <c r="E293" s="39"/>
      <c r="F293" s="250" t="s">
        <v>456</v>
      </c>
      <c r="G293" s="39"/>
      <c r="H293" s="39"/>
      <c r="I293" s="143"/>
      <c r="J293" s="39"/>
      <c r="K293" s="39"/>
      <c r="L293" s="43"/>
      <c r="M293" s="251"/>
      <c r="N293" s="252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136</v>
      </c>
      <c r="AU293" s="16" t="s">
        <v>83</v>
      </c>
    </row>
    <row r="294" s="2" customFormat="1" ht="16.5" customHeight="1">
      <c r="A294" s="37"/>
      <c r="B294" s="38"/>
      <c r="C294" s="275" t="s">
        <v>430</v>
      </c>
      <c r="D294" s="275" t="s">
        <v>243</v>
      </c>
      <c r="E294" s="276" t="s">
        <v>459</v>
      </c>
      <c r="F294" s="277" t="s">
        <v>460</v>
      </c>
      <c r="G294" s="278" t="s">
        <v>384</v>
      </c>
      <c r="H294" s="279">
        <v>3</v>
      </c>
      <c r="I294" s="280"/>
      <c r="J294" s="281">
        <f>ROUND(I294*H294,2)</f>
        <v>0</v>
      </c>
      <c r="K294" s="282"/>
      <c r="L294" s="283"/>
      <c r="M294" s="284" t="s">
        <v>1</v>
      </c>
      <c r="N294" s="285" t="s">
        <v>38</v>
      </c>
      <c r="O294" s="90"/>
      <c r="P294" s="245">
        <f>O294*H294</f>
        <v>0</v>
      </c>
      <c r="Q294" s="245">
        <v>0.0030000000000000001</v>
      </c>
      <c r="R294" s="245">
        <f>Q294*H294</f>
        <v>0.0090000000000000011</v>
      </c>
      <c r="S294" s="245">
        <v>0</v>
      </c>
      <c r="T294" s="24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47" t="s">
        <v>175</v>
      </c>
      <c r="AT294" s="247" t="s">
        <v>243</v>
      </c>
      <c r="AU294" s="247" t="s">
        <v>83</v>
      </c>
      <c r="AY294" s="16" t="s">
        <v>128</v>
      </c>
      <c r="BE294" s="248">
        <f>IF(N294="základní",J294,0)</f>
        <v>0</v>
      </c>
      <c r="BF294" s="248">
        <f>IF(N294="snížená",J294,0)</f>
        <v>0</v>
      </c>
      <c r="BG294" s="248">
        <f>IF(N294="zákl. přenesená",J294,0)</f>
        <v>0</v>
      </c>
      <c r="BH294" s="248">
        <f>IF(N294="sníž. přenesená",J294,0)</f>
        <v>0</v>
      </c>
      <c r="BI294" s="248">
        <f>IF(N294="nulová",J294,0)</f>
        <v>0</v>
      </c>
      <c r="BJ294" s="16" t="s">
        <v>81</v>
      </c>
      <c r="BK294" s="248">
        <f>ROUND(I294*H294,2)</f>
        <v>0</v>
      </c>
      <c r="BL294" s="16" t="s">
        <v>134</v>
      </c>
      <c r="BM294" s="247" t="s">
        <v>1052</v>
      </c>
    </row>
    <row r="295" s="2" customFormat="1">
      <c r="A295" s="37"/>
      <c r="B295" s="38"/>
      <c r="C295" s="39"/>
      <c r="D295" s="249" t="s">
        <v>136</v>
      </c>
      <c r="E295" s="39"/>
      <c r="F295" s="250" t="s">
        <v>462</v>
      </c>
      <c r="G295" s="39"/>
      <c r="H295" s="39"/>
      <c r="I295" s="143"/>
      <c r="J295" s="39"/>
      <c r="K295" s="39"/>
      <c r="L295" s="43"/>
      <c r="M295" s="251"/>
      <c r="N295" s="252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136</v>
      </c>
      <c r="AU295" s="16" t="s">
        <v>83</v>
      </c>
    </row>
    <row r="296" s="2" customFormat="1" ht="16.5" customHeight="1">
      <c r="A296" s="37"/>
      <c r="B296" s="38"/>
      <c r="C296" s="275" t="s">
        <v>434</v>
      </c>
      <c r="D296" s="275" t="s">
        <v>243</v>
      </c>
      <c r="E296" s="276" t="s">
        <v>464</v>
      </c>
      <c r="F296" s="277" t="s">
        <v>465</v>
      </c>
      <c r="G296" s="278" t="s">
        <v>384</v>
      </c>
      <c r="H296" s="279">
        <v>3</v>
      </c>
      <c r="I296" s="280"/>
      <c r="J296" s="281">
        <f>ROUND(I296*H296,2)</f>
        <v>0</v>
      </c>
      <c r="K296" s="282"/>
      <c r="L296" s="283"/>
      <c r="M296" s="284" t="s">
        <v>1</v>
      </c>
      <c r="N296" s="285" t="s">
        <v>38</v>
      </c>
      <c r="O296" s="90"/>
      <c r="P296" s="245">
        <f>O296*H296</f>
        <v>0</v>
      </c>
      <c r="Q296" s="245">
        <v>0.00035</v>
      </c>
      <c r="R296" s="245">
        <f>Q296*H296</f>
        <v>0.0010499999999999999</v>
      </c>
      <c r="S296" s="245">
        <v>0</v>
      </c>
      <c r="T296" s="246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7" t="s">
        <v>175</v>
      </c>
      <c r="AT296" s="247" t="s">
        <v>243</v>
      </c>
      <c r="AU296" s="247" t="s">
        <v>83</v>
      </c>
      <c r="AY296" s="16" t="s">
        <v>128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16" t="s">
        <v>81</v>
      </c>
      <c r="BK296" s="248">
        <f>ROUND(I296*H296,2)</f>
        <v>0</v>
      </c>
      <c r="BL296" s="16" t="s">
        <v>134</v>
      </c>
      <c r="BM296" s="247" t="s">
        <v>1053</v>
      </c>
    </row>
    <row r="297" s="2" customFormat="1">
      <c r="A297" s="37"/>
      <c r="B297" s="38"/>
      <c r="C297" s="39"/>
      <c r="D297" s="249" t="s">
        <v>136</v>
      </c>
      <c r="E297" s="39"/>
      <c r="F297" s="250" t="s">
        <v>467</v>
      </c>
      <c r="G297" s="39"/>
      <c r="H297" s="39"/>
      <c r="I297" s="143"/>
      <c r="J297" s="39"/>
      <c r="K297" s="39"/>
      <c r="L297" s="43"/>
      <c r="M297" s="251"/>
      <c r="N297" s="252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136</v>
      </c>
      <c r="AU297" s="16" t="s">
        <v>83</v>
      </c>
    </row>
    <row r="298" s="2" customFormat="1" ht="16.5" customHeight="1">
      <c r="A298" s="37"/>
      <c r="B298" s="38"/>
      <c r="C298" s="275" t="s">
        <v>439</v>
      </c>
      <c r="D298" s="275" t="s">
        <v>243</v>
      </c>
      <c r="E298" s="276" t="s">
        <v>469</v>
      </c>
      <c r="F298" s="277" t="s">
        <v>470</v>
      </c>
      <c r="G298" s="278" t="s">
        <v>384</v>
      </c>
      <c r="H298" s="279">
        <v>3</v>
      </c>
      <c r="I298" s="280"/>
      <c r="J298" s="281">
        <f>ROUND(I298*H298,2)</f>
        <v>0</v>
      </c>
      <c r="K298" s="282"/>
      <c r="L298" s="283"/>
      <c r="M298" s="284" t="s">
        <v>1</v>
      </c>
      <c r="N298" s="285" t="s">
        <v>38</v>
      </c>
      <c r="O298" s="90"/>
      <c r="P298" s="245">
        <f>O298*H298</f>
        <v>0</v>
      </c>
      <c r="Q298" s="245">
        <v>0.00010000000000000001</v>
      </c>
      <c r="R298" s="245">
        <f>Q298*H298</f>
        <v>0.00030000000000000003</v>
      </c>
      <c r="S298" s="245">
        <v>0</v>
      </c>
      <c r="T298" s="246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7" t="s">
        <v>175</v>
      </c>
      <c r="AT298" s="247" t="s">
        <v>243</v>
      </c>
      <c r="AU298" s="247" t="s">
        <v>83</v>
      </c>
      <c r="AY298" s="16" t="s">
        <v>128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6" t="s">
        <v>81</v>
      </c>
      <c r="BK298" s="248">
        <f>ROUND(I298*H298,2)</f>
        <v>0</v>
      </c>
      <c r="BL298" s="16" t="s">
        <v>134</v>
      </c>
      <c r="BM298" s="247" t="s">
        <v>1054</v>
      </c>
    </row>
    <row r="299" s="2" customFormat="1">
      <c r="A299" s="37"/>
      <c r="B299" s="38"/>
      <c r="C299" s="39"/>
      <c r="D299" s="249" t="s">
        <v>136</v>
      </c>
      <c r="E299" s="39"/>
      <c r="F299" s="250" t="s">
        <v>470</v>
      </c>
      <c r="G299" s="39"/>
      <c r="H299" s="39"/>
      <c r="I299" s="143"/>
      <c r="J299" s="39"/>
      <c r="K299" s="39"/>
      <c r="L299" s="43"/>
      <c r="M299" s="251"/>
      <c r="N299" s="252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136</v>
      </c>
      <c r="AU299" s="16" t="s">
        <v>83</v>
      </c>
    </row>
    <row r="300" s="2" customFormat="1" ht="21.75" customHeight="1">
      <c r="A300" s="37"/>
      <c r="B300" s="38"/>
      <c r="C300" s="235" t="s">
        <v>443</v>
      </c>
      <c r="D300" s="235" t="s">
        <v>130</v>
      </c>
      <c r="E300" s="236" t="s">
        <v>473</v>
      </c>
      <c r="F300" s="237" t="s">
        <v>474</v>
      </c>
      <c r="G300" s="238" t="s">
        <v>384</v>
      </c>
      <c r="H300" s="239">
        <v>2</v>
      </c>
      <c r="I300" s="240"/>
      <c r="J300" s="241">
        <f>ROUND(I300*H300,2)</f>
        <v>0</v>
      </c>
      <c r="K300" s="242"/>
      <c r="L300" s="43"/>
      <c r="M300" s="243" t="s">
        <v>1</v>
      </c>
      <c r="N300" s="244" t="s">
        <v>38</v>
      </c>
      <c r="O300" s="90"/>
      <c r="P300" s="245">
        <f>O300*H300</f>
        <v>0</v>
      </c>
      <c r="Q300" s="245">
        <v>0</v>
      </c>
      <c r="R300" s="245">
        <f>Q300*H300</f>
        <v>0</v>
      </c>
      <c r="S300" s="245">
        <v>0</v>
      </c>
      <c r="T300" s="24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7" t="s">
        <v>134</v>
      </c>
      <c r="AT300" s="247" t="s">
        <v>130</v>
      </c>
      <c r="AU300" s="247" t="s">
        <v>83</v>
      </c>
      <c r="AY300" s="16" t="s">
        <v>128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6" t="s">
        <v>81</v>
      </c>
      <c r="BK300" s="248">
        <f>ROUND(I300*H300,2)</f>
        <v>0</v>
      </c>
      <c r="BL300" s="16" t="s">
        <v>134</v>
      </c>
      <c r="BM300" s="247" t="s">
        <v>1055</v>
      </c>
    </row>
    <row r="301" s="2" customFormat="1">
      <c r="A301" s="37"/>
      <c r="B301" s="38"/>
      <c r="C301" s="39"/>
      <c r="D301" s="249" t="s">
        <v>136</v>
      </c>
      <c r="E301" s="39"/>
      <c r="F301" s="250" t="s">
        <v>476</v>
      </c>
      <c r="G301" s="39"/>
      <c r="H301" s="39"/>
      <c r="I301" s="143"/>
      <c r="J301" s="39"/>
      <c r="K301" s="39"/>
      <c r="L301" s="43"/>
      <c r="M301" s="251"/>
      <c r="N301" s="252"/>
      <c r="O301" s="90"/>
      <c r="P301" s="90"/>
      <c r="Q301" s="90"/>
      <c r="R301" s="90"/>
      <c r="S301" s="90"/>
      <c r="T301" s="91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136</v>
      </c>
      <c r="AU301" s="16" t="s">
        <v>83</v>
      </c>
    </row>
    <row r="302" s="2" customFormat="1" ht="16.5" customHeight="1">
      <c r="A302" s="37"/>
      <c r="B302" s="38"/>
      <c r="C302" s="275" t="s">
        <v>448</v>
      </c>
      <c r="D302" s="275" t="s">
        <v>243</v>
      </c>
      <c r="E302" s="276" t="s">
        <v>478</v>
      </c>
      <c r="F302" s="277" t="s">
        <v>479</v>
      </c>
      <c r="G302" s="278" t="s">
        <v>384</v>
      </c>
      <c r="H302" s="279">
        <v>2</v>
      </c>
      <c r="I302" s="280"/>
      <c r="J302" s="281">
        <f>ROUND(I302*H302,2)</f>
        <v>0</v>
      </c>
      <c r="K302" s="282"/>
      <c r="L302" s="283"/>
      <c r="M302" s="284" t="s">
        <v>1</v>
      </c>
      <c r="N302" s="285" t="s">
        <v>38</v>
      </c>
      <c r="O302" s="90"/>
      <c r="P302" s="245">
        <f>O302*H302</f>
        <v>0</v>
      </c>
      <c r="Q302" s="245">
        <v>0</v>
      </c>
      <c r="R302" s="245">
        <f>Q302*H302</f>
        <v>0</v>
      </c>
      <c r="S302" s="245">
        <v>0</v>
      </c>
      <c r="T302" s="24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47" t="s">
        <v>175</v>
      </c>
      <c r="AT302" s="247" t="s">
        <v>243</v>
      </c>
      <c r="AU302" s="247" t="s">
        <v>83</v>
      </c>
      <c r="AY302" s="16" t="s">
        <v>128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6" t="s">
        <v>81</v>
      </c>
      <c r="BK302" s="248">
        <f>ROUND(I302*H302,2)</f>
        <v>0</v>
      </c>
      <c r="BL302" s="16" t="s">
        <v>134</v>
      </c>
      <c r="BM302" s="247" t="s">
        <v>1056</v>
      </c>
    </row>
    <row r="303" s="2" customFormat="1">
      <c r="A303" s="37"/>
      <c r="B303" s="38"/>
      <c r="C303" s="39"/>
      <c r="D303" s="249" t="s">
        <v>136</v>
      </c>
      <c r="E303" s="39"/>
      <c r="F303" s="250" t="s">
        <v>481</v>
      </c>
      <c r="G303" s="39"/>
      <c r="H303" s="39"/>
      <c r="I303" s="143"/>
      <c r="J303" s="39"/>
      <c r="K303" s="39"/>
      <c r="L303" s="43"/>
      <c r="M303" s="251"/>
      <c r="N303" s="252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136</v>
      </c>
      <c r="AU303" s="16" t="s">
        <v>83</v>
      </c>
    </row>
    <row r="304" s="2" customFormat="1" ht="21.75" customHeight="1">
      <c r="A304" s="37"/>
      <c r="B304" s="38"/>
      <c r="C304" s="235" t="s">
        <v>454</v>
      </c>
      <c r="D304" s="235" t="s">
        <v>130</v>
      </c>
      <c r="E304" s="236" t="s">
        <v>483</v>
      </c>
      <c r="F304" s="237" t="s">
        <v>484</v>
      </c>
      <c r="G304" s="238" t="s">
        <v>159</v>
      </c>
      <c r="H304" s="239">
        <v>34</v>
      </c>
      <c r="I304" s="240"/>
      <c r="J304" s="241">
        <f>ROUND(I304*H304,2)</f>
        <v>0</v>
      </c>
      <c r="K304" s="242"/>
      <c r="L304" s="43"/>
      <c r="M304" s="243" t="s">
        <v>1</v>
      </c>
      <c r="N304" s="244" t="s">
        <v>38</v>
      </c>
      <c r="O304" s="90"/>
      <c r="P304" s="245">
        <f>O304*H304</f>
        <v>0</v>
      </c>
      <c r="Q304" s="245">
        <v>6.9999999999999994E-05</v>
      </c>
      <c r="R304" s="245">
        <f>Q304*H304</f>
        <v>0.0023799999999999997</v>
      </c>
      <c r="S304" s="245">
        <v>0</v>
      </c>
      <c r="T304" s="24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7" t="s">
        <v>134</v>
      </c>
      <c r="AT304" s="247" t="s">
        <v>130</v>
      </c>
      <c r="AU304" s="247" t="s">
        <v>83</v>
      </c>
      <c r="AY304" s="16" t="s">
        <v>128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6" t="s">
        <v>81</v>
      </c>
      <c r="BK304" s="248">
        <f>ROUND(I304*H304,2)</f>
        <v>0</v>
      </c>
      <c r="BL304" s="16" t="s">
        <v>134</v>
      </c>
      <c r="BM304" s="247" t="s">
        <v>1057</v>
      </c>
    </row>
    <row r="305" s="2" customFormat="1">
      <c r="A305" s="37"/>
      <c r="B305" s="38"/>
      <c r="C305" s="39"/>
      <c r="D305" s="249" t="s">
        <v>136</v>
      </c>
      <c r="E305" s="39"/>
      <c r="F305" s="250" t="s">
        <v>484</v>
      </c>
      <c r="G305" s="39"/>
      <c r="H305" s="39"/>
      <c r="I305" s="143"/>
      <c r="J305" s="39"/>
      <c r="K305" s="39"/>
      <c r="L305" s="43"/>
      <c r="M305" s="251"/>
      <c r="N305" s="252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136</v>
      </c>
      <c r="AU305" s="16" t="s">
        <v>83</v>
      </c>
    </row>
    <row r="306" s="14" customFormat="1">
      <c r="A306" s="14"/>
      <c r="B306" s="264"/>
      <c r="C306" s="265"/>
      <c r="D306" s="249" t="s">
        <v>138</v>
      </c>
      <c r="E306" s="266" t="s">
        <v>1</v>
      </c>
      <c r="F306" s="267" t="s">
        <v>1058</v>
      </c>
      <c r="G306" s="265"/>
      <c r="H306" s="268">
        <v>34</v>
      </c>
      <c r="I306" s="269"/>
      <c r="J306" s="265"/>
      <c r="K306" s="265"/>
      <c r="L306" s="270"/>
      <c r="M306" s="271"/>
      <c r="N306" s="272"/>
      <c r="O306" s="272"/>
      <c r="P306" s="272"/>
      <c r="Q306" s="272"/>
      <c r="R306" s="272"/>
      <c r="S306" s="272"/>
      <c r="T306" s="27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4" t="s">
        <v>138</v>
      </c>
      <c r="AU306" s="274" t="s">
        <v>83</v>
      </c>
      <c r="AV306" s="14" t="s">
        <v>83</v>
      </c>
      <c r="AW306" s="14" t="s">
        <v>30</v>
      </c>
      <c r="AX306" s="14" t="s">
        <v>73</v>
      </c>
      <c r="AY306" s="274" t="s">
        <v>128</v>
      </c>
    </row>
    <row r="307" s="13" customFormat="1">
      <c r="A307" s="13"/>
      <c r="B307" s="253"/>
      <c r="C307" s="254"/>
      <c r="D307" s="249" t="s">
        <v>138</v>
      </c>
      <c r="E307" s="255" t="s">
        <v>1</v>
      </c>
      <c r="F307" s="256" t="s">
        <v>139</v>
      </c>
      <c r="G307" s="254"/>
      <c r="H307" s="257">
        <v>34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3" t="s">
        <v>138</v>
      </c>
      <c r="AU307" s="263" t="s">
        <v>83</v>
      </c>
      <c r="AV307" s="13" t="s">
        <v>134</v>
      </c>
      <c r="AW307" s="13" t="s">
        <v>30</v>
      </c>
      <c r="AX307" s="13" t="s">
        <v>81</v>
      </c>
      <c r="AY307" s="263" t="s">
        <v>128</v>
      </c>
    </row>
    <row r="308" s="2" customFormat="1" ht="16.5" customHeight="1">
      <c r="A308" s="37"/>
      <c r="B308" s="38"/>
      <c r="C308" s="235" t="s">
        <v>458</v>
      </c>
      <c r="D308" s="235" t="s">
        <v>130</v>
      </c>
      <c r="E308" s="236" t="s">
        <v>488</v>
      </c>
      <c r="F308" s="237" t="s">
        <v>489</v>
      </c>
      <c r="G308" s="238" t="s">
        <v>159</v>
      </c>
      <c r="H308" s="239">
        <v>34</v>
      </c>
      <c r="I308" s="240"/>
      <c r="J308" s="241">
        <f>ROUND(I308*H308,2)</f>
        <v>0</v>
      </c>
      <c r="K308" s="242"/>
      <c r="L308" s="43"/>
      <c r="M308" s="243" t="s">
        <v>1</v>
      </c>
      <c r="N308" s="244" t="s">
        <v>38</v>
      </c>
      <c r="O308" s="90"/>
      <c r="P308" s="245">
        <f>O308*H308</f>
        <v>0</v>
      </c>
      <c r="Q308" s="245">
        <v>0</v>
      </c>
      <c r="R308" s="245">
        <f>Q308*H308</f>
        <v>0</v>
      </c>
      <c r="S308" s="245">
        <v>0</v>
      </c>
      <c r="T308" s="24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7" t="s">
        <v>134</v>
      </c>
      <c r="AT308" s="247" t="s">
        <v>130</v>
      </c>
      <c r="AU308" s="247" t="s">
        <v>83</v>
      </c>
      <c r="AY308" s="16" t="s">
        <v>128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6" t="s">
        <v>81</v>
      </c>
      <c r="BK308" s="248">
        <f>ROUND(I308*H308,2)</f>
        <v>0</v>
      </c>
      <c r="BL308" s="16" t="s">
        <v>134</v>
      </c>
      <c r="BM308" s="247" t="s">
        <v>1059</v>
      </c>
    </row>
    <row r="309" s="2" customFormat="1">
      <c r="A309" s="37"/>
      <c r="B309" s="38"/>
      <c r="C309" s="39"/>
      <c r="D309" s="249" t="s">
        <v>136</v>
      </c>
      <c r="E309" s="39"/>
      <c r="F309" s="250" t="s">
        <v>489</v>
      </c>
      <c r="G309" s="39"/>
      <c r="H309" s="39"/>
      <c r="I309" s="143"/>
      <c r="J309" s="39"/>
      <c r="K309" s="39"/>
      <c r="L309" s="43"/>
      <c r="M309" s="251"/>
      <c r="N309" s="252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136</v>
      </c>
      <c r="AU309" s="16" t="s">
        <v>83</v>
      </c>
    </row>
    <row r="310" s="2" customFormat="1" ht="21.75" customHeight="1">
      <c r="A310" s="37"/>
      <c r="B310" s="38"/>
      <c r="C310" s="235" t="s">
        <v>463</v>
      </c>
      <c r="D310" s="235" t="s">
        <v>130</v>
      </c>
      <c r="E310" s="236" t="s">
        <v>492</v>
      </c>
      <c r="F310" s="237" t="s">
        <v>493</v>
      </c>
      <c r="G310" s="238" t="s">
        <v>159</v>
      </c>
      <c r="H310" s="239">
        <v>25.199999999999999</v>
      </c>
      <c r="I310" s="240"/>
      <c r="J310" s="241">
        <f>ROUND(I310*H310,2)</f>
        <v>0</v>
      </c>
      <c r="K310" s="242"/>
      <c r="L310" s="43"/>
      <c r="M310" s="243" t="s">
        <v>1</v>
      </c>
      <c r="N310" s="244" t="s">
        <v>38</v>
      </c>
      <c r="O310" s="90"/>
      <c r="P310" s="245">
        <f>O310*H310</f>
        <v>0</v>
      </c>
      <c r="Q310" s="245">
        <v>0.20219000000000001</v>
      </c>
      <c r="R310" s="245">
        <f>Q310*H310</f>
        <v>5.0951880000000003</v>
      </c>
      <c r="S310" s="245">
        <v>0</v>
      </c>
      <c r="T310" s="246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47" t="s">
        <v>134</v>
      </c>
      <c r="AT310" s="247" t="s">
        <v>130</v>
      </c>
      <c r="AU310" s="247" t="s">
        <v>83</v>
      </c>
      <c r="AY310" s="16" t="s">
        <v>128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6" t="s">
        <v>81</v>
      </c>
      <c r="BK310" s="248">
        <f>ROUND(I310*H310,2)</f>
        <v>0</v>
      </c>
      <c r="BL310" s="16" t="s">
        <v>134</v>
      </c>
      <c r="BM310" s="247" t="s">
        <v>1060</v>
      </c>
    </row>
    <row r="311" s="2" customFormat="1">
      <c r="A311" s="37"/>
      <c r="B311" s="38"/>
      <c r="C311" s="39"/>
      <c r="D311" s="249" t="s">
        <v>136</v>
      </c>
      <c r="E311" s="39"/>
      <c r="F311" s="250" t="s">
        <v>495</v>
      </c>
      <c r="G311" s="39"/>
      <c r="H311" s="39"/>
      <c r="I311" s="143"/>
      <c r="J311" s="39"/>
      <c r="K311" s="39"/>
      <c r="L311" s="43"/>
      <c r="M311" s="251"/>
      <c r="N311" s="252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136</v>
      </c>
      <c r="AU311" s="16" t="s">
        <v>83</v>
      </c>
    </row>
    <row r="312" s="14" customFormat="1">
      <c r="A312" s="14"/>
      <c r="B312" s="264"/>
      <c r="C312" s="265"/>
      <c r="D312" s="249" t="s">
        <v>138</v>
      </c>
      <c r="E312" s="266" t="s">
        <v>1</v>
      </c>
      <c r="F312" s="267" t="s">
        <v>1061</v>
      </c>
      <c r="G312" s="265"/>
      <c r="H312" s="268">
        <v>4.2000000000000002</v>
      </c>
      <c r="I312" s="269"/>
      <c r="J312" s="265"/>
      <c r="K312" s="265"/>
      <c r="L312" s="270"/>
      <c r="M312" s="271"/>
      <c r="N312" s="272"/>
      <c r="O312" s="272"/>
      <c r="P312" s="272"/>
      <c r="Q312" s="272"/>
      <c r="R312" s="272"/>
      <c r="S312" s="272"/>
      <c r="T312" s="27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4" t="s">
        <v>138</v>
      </c>
      <c r="AU312" s="274" t="s">
        <v>83</v>
      </c>
      <c r="AV312" s="14" t="s">
        <v>83</v>
      </c>
      <c r="AW312" s="14" t="s">
        <v>30</v>
      </c>
      <c r="AX312" s="14" t="s">
        <v>73</v>
      </c>
      <c r="AY312" s="274" t="s">
        <v>128</v>
      </c>
    </row>
    <row r="313" s="14" customFormat="1">
      <c r="A313" s="14"/>
      <c r="B313" s="264"/>
      <c r="C313" s="265"/>
      <c r="D313" s="249" t="s">
        <v>138</v>
      </c>
      <c r="E313" s="266" t="s">
        <v>1</v>
      </c>
      <c r="F313" s="267" t="s">
        <v>1062</v>
      </c>
      <c r="G313" s="265"/>
      <c r="H313" s="268">
        <v>21</v>
      </c>
      <c r="I313" s="269"/>
      <c r="J313" s="265"/>
      <c r="K313" s="265"/>
      <c r="L313" s="270"/>
      <c r="M313" s="271"/>
      <c r="N313" s="272"/>
      <c r="O313" s="272"/>
      <c r="P313" s="272"/>
      <c r="Q313" s="272"/>
      <c r="R313" s="272"/>
      <c r="S313" s="272"/>
      <c r="T313" s="27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4" t="s">
        <v>138</v>
      </c>
      <c r="AU313" s="274" t="s">
        <v>83</v>
      </c>
      <c r="AV313" s="14" t="s">
        <v>83</v>
      </c>
      <c r="AW313" s="14" t="s">
        <v>30</v>
      </c>
      <c r="AX313" s="14" t="s">
        <v>73</v>
      </c>
      <c r="AY313" s="274" t="s">
        <v>128</v>
      </c>
    </row>
    <row r="314" s="13" customFormat="1">
      <c r="A314" s="13"/>
      <c r="B314" s="253"/>
      <c r="C314" s="254"/>
      <c r="D314" s="249" t="s">
        <v>138</v>
      </c>
      <c r="E314" s="255" t="s">
        <v>1</v>
      </c>
      <c r="F314" s="256" t="s">
        <v>139</v>
      </c>
      <c r="G314" s="254"/>
      <c r="H314" s="257">
        <v>25.199999999999999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3" t="s">
        <v>138</v>
      </c>
      <c r="AU314" s="263" t="s">
        <v>83</v>
      </c>
      <c r="AV314" s="13" t="s">
        <v>134</v>
      </c>
      <c r="AW314" s="13" t="s">
        <v>30</v>
      </c>
      <c r="AX314" s="13" t="s">
        <v>81</v>
      </c>
      <c r="AY314" s="263" t="s">
        <v>128</v>
      </c>
    </row>
    <row r="315" s="2" customFormat="1" ht="21.75" customHeight="1">
      <c r="A315" s="37"/>
      <c r="B315" s="38"/>
      <c r="C315" s="275" t="s">
        <v>468</v>
      </c>
      <c r="D315" s="275" t="s">
        <v>243</v>
      </c>
      <c r="E315" s="276" t="s">
        <v>498</v>
      </c>
      <c r="F315" s="277" t="s">
        <v>499</v>
      </c>
      <c r="G315" s="278" t="s">
        <v>384</v>
      </c>
      <c r="H315" s="279">
        <v>25.452000000000002</v>
      </c>
      <c r="I315" s="280"/>
      <c r="J315" s="281">
        <f>ROUND(I315*H315,2)</f>
        <v>0</v>
      </c>
      <c r="K315" s="282"/>
      <c r="L315" s="283"/>
      <c r="M315" s="284" t="s">
        <v>1</v>
      </c>
      <c r="N315" s="285" t="s">
        <v>38</v>
      </c>
      <c r="O315" s="90"/>
      <c r="P315" s="245">
        <f>O315*H315</f>
        <v>0</v>
      </c>
      <c r="Q315" s="245">
        <v>0.048300000000000003</v>
      </c>
      <c r="R315" s="245">
        <f>Q315*H315</f>
        <v>1.2293316000000001</v>
      </c>
      <c r="S315" s="245">
        <v>0</v>
      </c>
      <c r="T315" s="246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7" t="s">
        <v>175</v>
      </c>
      <c r="AT315" s="247" t="s">
        <v>243</v>
      </c>
      <c r="AU315" s="247" t="s">
        <v>83</v>
      </c>
      <c r="AY315" s="16" t="s">
        <v>128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6" t="s">
        <v>81</v>
      </c>
      <c r="BK315" s="248">
        <f>ROUND(I315*H315,2)</f>
        <v>0</v>
      </c>
      <c r="BL315" s="16" t="s">
        <v>134</v>
      </c>
      <c r="BM315" s="247" t="s">
        <v>1063</v>
      </c>
    </row>
    <row r="316" s="2" customFormat="1">
      <c r="A316" s="37"/>
      <c r="B316" s="38"/>
      <c r="C316" s="39"/>
      <c r="D316" s="249" t="s">
        <v>136</v>
      </c>
      <c r="E316" s="39"/>
      <c r="F316" s="250" t="s">
        <v>499</v>
      </c>
      <c r="G316" s="39"/>
      <c r="H316" s="39"/>
      <c r="I316" s="143"/>
      <c r="J316" s="39"/>
      <c r="K316" s="39"/>
      <c r="L316" s="43"/>
      <c r="M316" s="251"/>
      <c r="N316" s="252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136</v>
      </c>
      <c r="AU316" s="16" t="s">
        <v>83</v>
      </c>
    </row>
    <row r="317" s="14" customFormat="1">
      <c r="A317" s="14"/>
      <c r="B317" s="264"/>
      <c r="C317" s="265"/>
      <c r="D317" s="249" t="s">
        <v>138</v>
      </c>
      <c r="E317" s="266" t="s">
        <v>1</v>
      </c>
      <c r="F317" s="267" t="s">
        <v>1064</v>
      </c>
      <c r="G317" s="265"/>
      <c r="H317" s="268">
        <v>25.452000000000002</v>
      </c>
      <c r="I317" s="269"/>
      <c r="J317" s="265"/>
      <c r="K317" s="265"/>
      <c r="L317" s="270"/>
      <c r="M317" s="271"/>
      <c r="N317" s="272"/>
      <c r="O317" s="272"/>
      <c r="P317" s="272"/>
      <c r="Q317" s="272"/>
      <c r="R317" s="272"/>
      <c r="S317" s="272"/>
      <c r="T317" s="27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4" t="s">
        <v>138</v>
      </c>
      <c r="AU317" s="274" t="s">
        <v>83</v>
      </c>
      <c r="AV317" s="14" t="s">
        <v>83</v>
      </c>
      <c r="AW317" s="14" t="s">
        <v>30</v>
      </c>
      <c r="AX317" s="14" t="s">
        <v>73</v>
      </c>
      <c r="AY317" s="274" t="s">
        <v>128</v>
      </c>
    </row>
    <row r="318" s="2" customFormat="1" ht="44.25" customHeight="1">
      <c r="A318" s="37"/>
      <c r="B318" s="38"/>
      <c r="C318" s="235" t="s">
        <v>472</v>
      </c>
      <c r="D318" s="235" t="s">
        <v>130</v>
      </c>
      <c r="E318" s="236" t="s">
        <v>503</v>
      </c>
      <c r="F318" s="237" t="s">
        <v>504</v>
      </c>
      <c r="G318" s="238" t="s">
        <v>159</v>
      </c>
      <c r="H318" s="239">
        <v>27</v>
      </c>
      <c r="I318" s="240"/>
      <c r="J318" s="241">
        <f>ROUND(I318*H318,2)</f>
        <v>0</v>
      </c>
      <c r="K318" s="242"/>
      <c r="L318" s="43"/>
      <c r="M318" s="243" t="s">
        <v>1</v>
      </c>
      <c r="N318" s="244" t="s">
        <v>38</v>
      </c>
      <c r="O318" s="90"/>
      <c r="P318" s="245">
        <f>O318*H318</f>
        <v>0</v>
      </c>
      <c r="Q318" s="245">
        <v>0</v>
      </c>
      <c r="R318" s="245">
        <f>Q318*H318</f>
        <v>0</v>
      </c>
      <c r="S318" s="245">
        <v>0</v>
      </c>
      <c r="T318" s="24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47" t="s">
        <v>134</v>
      </c>
      <c r="AT318" s="247" t="s">
        <v>130</v>
      </c>
      <c r="AU318" s="247" t="s">
        <v>83</v>
      </c>
      <c r="AY318" s="16" t="s">
        <v>128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16" t="s">
        <v>81</v>
      </c>
      <c r="BK318" s="248">
        <f>ROUND(I318*H318,2)</f>
        <v>0</v>
      </c>
      <c r="BL318" s="16" t="s">
        <v>134</v>
      </c>
      <c r="BM318" s="247" t="s">
        <v>1065</v>
      </c>
    </row>
    <row r="319" s="2" customFormat="1">
      <c r="A319" s="37"/>
      <c r="B319" s="38"/>
      <c r="C319" s="39"/>
      <c r="D319" s="249" t="s">
        <v>136</v>
      </c>
      <c r="E319" s="39"/>
      <c r="F319" s="250" t="s">
        <v>504</v>
      </c>
      <c r="G319" s="39"/>
      <c r="H319" s="39"/>
      <c r="I319" s="143"/>
      <c r="J319" s="39"/>
      <c r="K319" s="39"/>
      <c r="L319" s="43"/>
      <c r="M319" s="251"/>
      <c r="N319" s="252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136</v>
      </c>
      <c r="AU319" s="16" t="s">
        <v>83</v>
      </c>
    </row>
    <row r="320" s="14" customFormat="1">
      <c r="A320" s="14"/>
      <c r="B320" s="264"/>
      <c r="C320" s="265"/>
      <c r="D320" s="249" t="s">
        <v>138</v>
      </c>
      <c r="E320" s="266" t="s">
        <v>1</v>
      </c>
      <c r="F320" s="267" t="s">
        <v>1066</v>
      </c>
      <c r="G320" s="265"/>
      <c r="H320" s="268">
        <v>27</v>
      </c>
      <c r="I320" s="269"/>
      <c r="J320" s="265"/>
      <c r="K320" s="265"/>
      <c r="L320" s="270"/>
      <c r="M320" s="271"/>
      <c r="N320" s="272"/>
      <c r="O320" s="272"/>
      <c r="P320" s="272"/>
      <c r="Q320" s="272"/>
      <c r="R320" s="272"/>
      <c r="S320" s="272"/>
      <c r="T320" s="27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4" t="s">
        <v>138</v>
      </c>
      <c r="AU320" s="274" t="s">
        <v>83</v>
      </c>
      <c r="AV320" s="14" t="s">
        <v>83</v>
      </c>
      <c r="AW320" s="14" t="s">
        <v>30</v>
      </c>
      <c r="AX320" s="14" t="s">
        <v>73</v>
      </c>
      <c r="AY320" s="274" t="s">
        <v>128</v>
      </c>
    </row>
    <row r="321" s="2" customFormat="1" ht="21.75" customHeight="1">
      <c r="A321" s="37"/>
      <c r="B321" s="38"/>
      <c r="C321" s="275" t="s">
        <v>477</v>
      </c>
      <c r="D321" s="275" t="s">
        <v>243</v>
      </c>
      <c r="E321" s="276" t="s">
        <v>509</v>
      </c>
      <c r="F321" s="277" t="s">
        <v>510</v>
      </c>
      <c r="G321" s="278" t="s">
        <v>384</v>
      </c>
      <c r="H321" s="279">
        <v>25.25</v>
      </c>
      <c r="I321" s="280"/>
      <c r="J321" s="281">
        <f>ROUND(I321*H321,2)</f>
        <v>0</v>
      </c>
      <c r="K321" s="282"/>
      <c r="L321" s="283"/>
      <c r="M321" s="284" t="s">
        <v>1</v>
      </c>
      <c r="N321" s="285" t="s">
        <v>38</v>
      </c>
      <c r="O321" s="90"/>
      <c r="P321" s="245">
        <f>O321*H321</f>
        <v>0</v>
      </c>
      <c r="Q321" s="245">
        <v>0.085000000000000006</v>
      </c>
      <c r="R321" s="245">
        <f>Q321*H321</f>
        <v>2.1462500000000002</v>
      </c>
      <c r="S321" s="245">
        <v>0</v>
      </c>
      <c r="T321" s="246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7" t="s">
        <v>175</v>
      </c>
      <c r="AT321" s="247" t="s">
        <v>243</v>
      </c>
      <c r="AU321" s="247" t="s">
        <v>83</v>
      </c>
      <c r="AY321" s="16" t="s">
        <v>128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6" t="s">
        <v>81</v>
      </c>
      <c r="BK321" s="248">
        <f>ROUND(I321*H321,2)</f>
        <v>0</v>
      </c>
      <c r="BL321" s="16" t="s">
        <v>134</v>
      </c>
      <c r="BM321" s="247" t="s">
        <v>1067</v>
      </c>
    </row>
    <row r="322" s="2" customFormat="1">
      <c r="A322" s="37"/>
      <c r="B322" s="38"/>
      <c r="C322" s="39"/>
      <c r="D322" s="249" t="s">
        <v>136</v>
      </c>
      <c r="E322" s="39"/>
      <c r="F322" s="250" t="s">
        <v>512</v>
      </c>
      <c r="G322" s="39"/>
      <c r="H322" s="39"/>
      <c r="I322" s="143"/>
      <c r="J322" s="39"/>
      <c r="K322" s="39"/>
      <c r="L322" s="43"/>
      <c r="M322" s="251"/>
      <c r="N322" s="252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136</v>
      </c>
      <c r="AU322" s="16" t="s">
        <v>83</v>
      </c>
    </row>
    <row r="323" s="14" customFormat="1">
      <c r="A323" s="14"/>
      <c r="B323" s="264"/>
      <c r="C323" s="265"/>
      <c r="D323" s="249" t="s">
        <v>138</v>
      </c>
      <c r="E323" s="266" t="s">
        <v>1</v>
      </c>
      <c r="F323" s="267" t="s">
        <v>1068</v>
      </c>
      <c r="G323" s="265"/>
      <c r="H323" s="268">
        <v>27.27</v>
      </c>
      <c r="I323" s="269"/>
      <c r="J323" s="265"/>
      <c r="K323" s="265"/>
      <c r="L323" s="270"/>
      <c r="M323" s="271"/>
      <c r="N323" s="272"/>
      <c r="O323" s="272"/>
      <c r="P323" s="272"/>
      <c r="Q323" s="272"/>
      <c r="R323" s="272"/>
      <c r="S323" s="272"/>
      <c r="T323" s="27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4" t="s">
        <v>138</v>
      </c>
      <c r="AU323" s="274" t="s">
        <v>83</v>
      </c>
      <c r="AV323" s="14" t="s">
        <v>83</v>
      </c>
      <c r="AW323" s="14" t="s">
        <v>30</v>
      </c>
      <c r="AX323" s="14" t="s">
        <v>73</v>
      </c>
      <c r="AY323" s="274" t="s">
        <v>128</v>
      </c>
    </row>
    <row r="324" s="14" customFormat="1">
      <c r="A324" s="14"/>
      <c r="B324" s="264"/>
      <c r="C324" s="265"/>
      <c r="D324" s="249" t="s">
        <v>138</v>
      </c>
      <c r="E324" s="266" t="s">
        <v>1</v>
      </c>
      <c r="F324" s="267" t="s">
        <v>1069</v>
      </c>
      <c r="G324" s="265"/>
      <c r="H324" s="268">
        <v>-2.02</v>
      </c>
      <c r="I324" s="269"/>
      <c r="J324" s="265"/>
      <c r="K324" s="265"/>
      <c r="L324" s="270"/>
      <c r="M324" s="271"/>
      <c r="N324" s="272"/>
      <c r="O324" s="272"/>
      <c r="P324" s="272"/>
      <c r="Q324" s="272"/>
      <c r="R324" s="272"/>
      <c r="S324" s="272"/>
      <c r="T324" s="27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4" t="s">
        <v>138</v>
      </c>
      <c r="AU324" s="274" t="s">
        <v>83</v>
      </c>
      <c r="AV324" s="14" t="s">
        <v>83</v>
      </c>
      <c r="AW324" s="14" t="s">
        <v>30</v>
      </c>
      <c r="AX324" s="14" t="s">
        <v>73</v>
      </c>
      <c r="AY324" s="274" t="s">
        <v>128</v>
      </c>
    </row>
    <row r="325" s="2" customFormat="1" ht="21.75" customHeight="1">
      <c r="A325" s="37"/>
      <c r="B325" s="38"/>
      <c r="C325" s="275" t="s">
        <v>482</v>
      </c>
      <c r="D325" s="275" t="s">
        <v>243</v>
      </c>
      <c r="E325" s="276" t="s">
        <v>516</v>
      </c>
      <c r="F325" s="277" t="s">
        <v>517</v>
      </c>
      <c r="G325" s="278" t="s">
        <v>384</v>
      </c>
      <c r="H325" s="279">
        <v>2.02</v>
      </c>
      <c r="I325" s="280"/>
      <c r="J325" s="281">
        <f>ROUND(I325*H325,2)</f>
        <v>0</v>
      </c>
      <c r="K325" s="282"/>
      <c r="L325" s="283"/>
      <c r="M325" s="284" t="s">
        <v>1</v>
      </c>
      <c r="N325" s="285" t="s">
        <v>38</v>
      </c>
      <c r="O325" s="90"/>
      <c r="P325" s="245">
        <f>O325*H325</f>
        <v>0</v>
      </c>
      <c r="Q325" s="245">
        <v>0.064000000000000001</v>
      </c>
      <c r="R325" s="245">
        <f>Q325*H325</f>
        <v>0.12928000000000001</v>
      </c>
      <c r="S325" s="245">
        <v>0</v>
      </c>
      <c r="T325" s="24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7" t="s">
        <v>175</v>
      </c>
      <c r="AT325" s="247" t="s">
        <v>243</v>
      </c>
      <c r="AU325" s="247" t="s">
        <v>83</v>
      </c>
      <c r="AY325" s="16" t="s">
        <v>128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6" t="s">
        <v>81</v>
      </c>
      <c r="BK325" s="248">
        <f>ROUND(I325*H325,2)</f>
        <v>0</v>
      </c>
      <c r="BL325" s="16" t="s">
        <v>134</v>
      </c>
      <c r="BM325" s="247" t="s">
        <v>1070</v>
      </c>
    </row>
    <row r="326" s="2" customFormat="1">
      <c r="A326" s="37"/>
      <c r="B326" s="38"/>
      <c r="C326" s="39"/>
      <c r="D326" s="249" t="s">
        <v>136</v>
      </c>
      <c r="E326" s="39"/>
      <c r="F326" s="250" t="s">
        <v>517</v>
      </c>
      <c r="G326" s="39"/>
      <c r="H326" s="39"/>
      <c r="I326" s="143"/>
      <c r="J326" s="39"/>
      <c r="K326" s="39"/>
      <c r="L326" s="43"/>
      <c r="M326" s="251"/>
      <c r="N326" s="252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136</v>
      </c>
      <c r="AU326" s="16" t="s">
        <v>83</v>
      </c>
    </row>
    <row r="327" s="2" customFormat="1" ht="21.75" customHeight="1">
      <c r="A327" s="37"/>
      <c r="B327" s="38"/>
      <c r="C327" s="235" t="s">
        <v>487</v>
      </c>
      <c r="D327" s="235" t="s">
        <v>130</v>
      </c>
      <c r="E327" s="236" t="s">
        <v>520</v>
      </c>
      <c r="F327" s="237" t="s">
        <v>521</v>
      </c>
      <c r="G327" s="238" t="s">
        <v>159</v>
      </c>
      <c r="H327" s="239">
        <v>0</v>
      </c>
      <c r="I327" s="240"/>
      <c r="J327" s="241">
        <f>ROUND(I327*H327,2)</f>
        <v>0</v>
      </c>
      <c r="K327" s="242"/>
      <c r="L327" s="43"/>
      <c r="M327" s="243" t="s">
        <v>1</v>
      </c>
      <c r="N327" s="244" t="s">
        <v>38</v>
      </c>
      <c r="O327" s="90"/>
      <c r="P327" s="245">
        <f>O327*H327</f>
        <v>0</v>
      </c>
      <c r="Q327" s="245">
        <v>0.10095</v>
      </c>
      <c r="R327" s="245">
        <f>Q327*H327</f>
        <v>0</v>
      </c>
      <c r="S327" s="245">
        <v>0</v>
      </c>
      <c r="T327" s="24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7" t="s">
        <v>134</v>
      </c>
      <c r="AT327" s="247" t="s">
        <v>130</v>
      </c>
      <c r="AU327" s="247" t="s">
        <v>83</v>
      </c>
      <c r="AY327" s="16" t="s">
        <v>128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6" t="s">
        <v>81</v>
      </c>
      <c r="BK327" s="248">
        <f>ROUND(I327*H327,2)</f>
        <v>0</v>
      </c>
      <c r="BL327" s="16" t="s">
        <v>134</v>
      </c>
      <c r="BM327" s="247" t="s">
        <v>1071</v>
      </c>
    </row>
    <row r="328" s="2" customFormat="1">
      <c r="A328" s="37"/>
      <c r="B328" s="38"/>
      <c r="C328" s="39"/>
      <c r="D328" s="249" t="s">
        <v>136</v>
      </c>
      <c r="E328" s="39"/>
      <c r="F328" s="250" t="s">
        <v>521</v>
      </c>
      <c r="G328" s="39"/>
      <c r="H328" s="39"/>
      <c r="I328" s="143"/>
      <c r="J328" s="39"/>
      <c r="K328" s="39"/>
      <c r="L328" s="43"/>
      <c r="M328" s="251"/>
      <c r="N328" s="252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136</v>
      </c>
      <c r="AU328" s="16" t="s">
        <v>83</v>
      </c>
    </row>
    <row r="329" s="2" customFormat="1" ht="21.75" customHeight="1">
      <c r="A329" s="37"/>
      <c r="B329" s="38"/>
      <c r="C329" s="275" t="s">
        <v>491</v>
      </c>
      <c r="D329" s="275" t="s">
        <v>243</v>
      </c>
      <c r="E329" s="276" t="s">
        <v>525</v>
      </c>
      <c r="F329" s="277" t="s">
        <v>526</v>
      </c>
      <c r="G329" s="278" t="s">
        <v>384</v>
      </c>
      <c r="H329" s="279">
        <v>0</v>
      </c>
      <c r="I329" s="280"/>
      <c r="J329" s="281">
        <f>ROUND(I329*H329,2)</f>
        <v>0</v>
      </c>
      <c r="K329" s="282"/>
      <c r="L329" s="283"/>
      <c r="M329" s="284" t="s">
        <v>1</v>
      </c>
      <c r="N329" s="285" t="s">
        <v>38</v>
      </c>
      <c r="O329" s="90"/>
      <c r="P329" s="245">
        <f>O329*H329</f>
        <v>0</v>
      </c>
      <c r="Q329" s="245">
        <v>0.024</v>
      </c>
      <c r="R329" s="245">
        <f>Q329*H329</f>
        <v>0</v>
      </c>
      <c r="S329" s="245">
        <v>0</v>
      </c>
      <c r="T329" s="24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7" t="s">
        <v>175</v>
      </c>
      <c r="AT329" s="247" t="s">
        <v>243</v>
      </c>
      <c r="AU329" s="247" t="s">
        <v>83</v>
      </c>
      <c r="AY329" s="16" t="s">
        <v>128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6" t="s">
        <v>81</v>
      </c>
      <c r="BK329" s="248">
        <f>ROUND(I329*H329,2)</f>
        <v>0</v>
      </c>
      <c r="BL329" s="16" t="s">
        <v>134</v>
      </c>
      <c r="BM329" s="247" t="s">
        <v>1072</v>
      </c>
    </row>
    <row r="330" s="2" customFormat="1">
      <c r="A330" s="37"/>
      <c r="B330" s="38"/>
      <c r="C330" s="39"/>
      <c r="D330" s="249" t="s">
        <v>136</v>
      </c>
      <c r="E330" s="39"/>
      <c r="F330" s="250" t="s">
        <v>528</v>
      </c>
      <c r="G330" s="39"/>
      <c r="H330" s="39"/>
      <c r="I330" s="143"/>
      <c r="J330" s="39"/>
      <c r="K330" s="39"/>
      <c r="L330" s="43"/>
      <c r="M330" s="251"/>
      <c r="N330" s="252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83</v>
      </c>
    </row>
    <row r="331" s="2" customFormat="1" ht="21.75" customHeight="1">
      <c r="A331" s="37"/>
      <c r="B331" s="38"/>
      <c r="C331" s="235" t="s">
        <v>497</v>
      </c>
      <c r="D331" s="235" t="s">
        <v>130</v>
      </c>
      <c r="E331" s="236" t="s">
        <v>542</v>
      </c>
      <c r="F331" s="237" t="s">
        <v>543</v>
      </c>
      <c r="G331" s="238" t="s">
        <v>159</v>
      </c>
      <c r="H331" s="239">
        <v>5</v>
      </c>
      <c r="I331" s="240"/>
      <c r="J331" s="241">
        <f>ROUND(I331*H331,2)</f>
        <v>0</v>
      </c>
      <c r="K331" s="242"/>
      <c r="L331" s="43"/>
      <c r="M331" s="243" t="s">
        <v>1</v>
      </c>
      <c r="N331" s="244" t="s">
        <v>38</v>
      </c>
      <c r="O331" s="90"/>
      <c r="P331" s="245">
        <f>O331*H331</f>
        <v>0</v>
      </c>
      <c r="Q331" s="245">
        <v>0.0022399999999999998</v>
      </c>
      <c r="R331" s="245">
        <f>Q331*H331</f>
        <v>0.011199999999999998</v>
      </c>
      <c r="S331" s="245">
        <v>0</v>
      </c>
      <c r="T331" s="24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7" t="s">
        <v>134</v>
      </c>
      <c r="AT331" s="247" t="s">
        <v>130</v>
      </c>
      <c r="AU331" s="247" t="s">
        <v>83</v>
      </c>
      <c r="AY331" s="16" t="s">
        <v>128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6" t="s">
        <v>81</v>
      </c>
      <c r="BK331" s="248">
        <f>ROUND(I331*H331,2)</f>
        <v>0</v>
      </c>
      <c r="BL331" s="16" t="s">
        <v>134</v>
      </c>
      <c r="BM331" s="247" t="s">
        <v>1073</v>
      </c>
    </row>
    <row r="332" s="2" customFormat="1">
      <c r="A332" s="37"/>
      <c r="B332" s="38"/>
      <c r="C332" s="39"/>
      <c r="D332" s="249" t="s">
        <v>136</v>
      </c>
      <c r="E332" s="39"/>
      <c r="F332" s="250" t="s">
        <v>543</v>
      </c>
      <c r="G332" s="39"/>
      <c r="H332" s="39"/>
      <c r="I332" s="143"/>
      <c r="J332" s="39"/>
      <c r="K332" s="39"/>
      <c r="L332" s="43"/>
      <c r="M332" s="251"/>
      <c r="N332" s="252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136</v>
      </c>
      <c r="AU332" s="16" t="s">
        <v>83</v>
      </c>
    </row>
    <row r="333" s="14" customFormat="1">
      <c r="A333" s="14"/>
      <c r="B333" s="264"/>
      <c r="C333" s="265"/>
      <c r="D333" s="249" t="s">
        <v>138</v>
      </c>
      <c r="E333" s="266" t="s">
        <v>1</v>
      </c>
      <c r="F333" s="267" t="s">
        <v>1074</v>
      </c>
      <c r="G333" s="265"/>
      <c r="H333" s="268">
        <v>5</v>
      </c>
      <c r="I333" s="269"/>
      <c r="J333" s="265"/>
      <c r="K333" s="265"/>
      <c r="L333" s="270"/>
      <c r="M333" s="271"/>
      <c r="N333" s="272"/>
      <c r="O333" s="272"/>
      <c r="P333" s="272"/>
      <c r="Q333" s="272"/>
      <c r="R333" s="272"/>
      <c r="S333" s="272"/>
      <c r="T333" s="27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4" t="s">
        <v>138</v>
      </c>
      <c r="AU333" s="274" t="s">
        <v>83</v>
      </c>
      <c r="AV333" s="14" t="s">
        <v>83</v>
      </c>
      <c r="AW333" s="14" t="s">
        <v>30</v>
      </c>
      <c r="AX333" s="14" t="s">
        <v>73</v>
      </c>
      <c r="AY333" s="274" t="s">
        <v>128</v>
      </c>
    </row>
    <row r="334" s="2" customFormat="1" ht="21.75" customHeight="1">
      <c r="A334" s="37"/>
      <c r="B334" s="38"/>
      <c r="C334" s="235" t="s">
        <v>502</v>
      </c>
      <c r="D334" s="235" t="s">
        <v>130</v>
      </c>
      <c r="E334" s="236" t="s">
        <v>531</v>
      </c>
      <c r="F334" s="237" t="s">
        <v>532</v>
      </c>
      <c r="G334" s="238" t="s">
        <v>159</v>
      </c>
      <c r="H334" s="239">
        <v>5</v>
      </c>
      <c r="I334" s="240"/>
      <c r="J334" s="241">
        <f>ROUND(I334*H334,2)</f>
        <v>0</v>
      </c>
      <c r="K334" s="242"/>
      <c r="L334" s="43"/>
      <c r="M334" s="243" t="s">
        <v>1</v>
      </c>
      <c r="N334" s="244" t="s">
        <v>38</v>
      </c>
      <c r="O334" s="90"/>
      <c r="P334" s="245">
        <f>O334*H334</f>
        <v>0</v>
      </c>
      <c r="Q334" s="245">
        <v>0</v>
      </c>
      <c r="R334" s="245">
        <f>Q334*H334</f>
        <v>0</v>
      </c>
      <c r="S334" s="245">
        <v>0</v>
      </c>
      <c r="T334" s="24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7" t="s">
        <v>134</v>
      </c>
      <c r="AT334" s="247" t="s">
        <v>130</v>
      </c>
      <c r="AU334" s="247" t="s">
        <v>83</v>
      </c>
      <c r="AY334" s="16" t="s">
        <v>128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6" t="s">
        <v>81</v>
      </c>
      <c r="BK334" s="248">
        <f>ROUND(I334*H334,2)</f>
        <v>0</v>
      </c>
      <c r="BL334" s="16" t="s">
        <v>134</v>
      </c>
      <c r="BM334" s="247" t="s">
        <v>1075</v>
      </c>
    </row>
    <row r="335" s="2" customFormat="1">
      <c r="A335" s="37"/>
      <c r="B335" s="38"/>
      <c r="C335" s="39"/>
      <c r="D335" s="249" t="s">
        <v>136</v>
      </c>
      <c r="E335" s="39"/>
      <c r="F335" s="250" t="s">
        <v>534</v>
      </c>
      <c r="G335" s="39"/>
      <c r="H335" s="39"/>
      <c r="I335" s="143"/>
      <c r="J335" s="39"/>
      <c r="K335" s="39"/>
      <c r="L335" s="43"/>
      <c r="M335" s="251"/>
      <c r="N335" s="252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136</v>
      </c>
      <c r="AU335" s="16" t="s">
        <v>83</v>
      </c>
    </row>
    <row r="336" s="2" customFormat="1" ht="16.5" customHeight="1">
      <c r="A336" s="37"/>
      <c r="B336" s="38"/>
      <c r="C336" s="235" t="s">
        <v>508</v>
      </c>
      <c r="D336" s="235" t="s">
        <v>130</v>
      </c>
      <c r="E336" s="236" t="s">
        <v>536</v>
      </c>
      <c r="F336" s="237" t="s">
        <v>537</v>
      </c>
      <c r="G336" s="238" t="s">
        <v>159</v>
      </c>
      <c r="H336" s="239">
        <v>5</v>
      </c>
      <c r="I336" s="240"/>
      <c r="J336" s="241">
        <f>ROUND(I336*H336,2)</f>
        <v>0</v>
      </c>
      <c r="K336" s="242"/>
      <c r="L336" s="43"/>
      <c r="M336" s="243" t="s">
        <v>1</v>
      </c>
      <c r="N336" s="244" t="s">
        <v>38</v>
      </c>
      <c r="O336" s="90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7" t="s">
        <v>134</v>
      </c>
      <c r="AT336" s="247" t="s">
        <v>130</v>
      </c>
      <c r="AU336" s="247" t="s">
        <v>83</v>
      </c>
      <c r="AY336" s="16" t="s">
        <v>128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6" t="s">
        <v>81</v>
      </c>
      <c r="BK336" s="248">
        <f>ROUND(I336*H336,2)</f>
        <v>0</v>
      </c>
      <c r="BL336" s="16" t="s">
        <v>134</v>
      </c>
      <c r="BM336" s="247" t="s">
        <v>1076</v>
      </c>
    </row>
    <row r="337" s="2" customFormat="1">
      <c r="A337" s="37"/>
      <c r="B337" s="38"/>
      <c r="C337" s="39"/>
      <c r="D337" s="249" t="s">
        <v>136</v>
      </c>
      <c r="E337" s="39"/>
      <c r="F337" s="250" t="s">
        <v>539</v>
      </c>
      <c r="G337" s="39"/>
      <c r="H337" s="39"/>
      <c r="I337" s="143"/>
      <c r="J337" s="39"/>
      <c r="K337" s="39"/>
      <c r="L337" s="43"/>
      <c r="M337" s="251"/>
      <c r="N337" s="252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136</v>
      </c>
      <c r="AU337" s="16" t="s">
        <v>83</v>
      </c>
    </row>
    <row r="338" s="12" customFormat="1" ht="20.88" customHeight="1">
      <c r="A338" s="12"/>
      <c r="B338" s="219"/>
      <c r="C338" s="220"/>
      <c r="D338" s="221" t="s">
        <v>72</v>
      </c>
      <c r="E338" s="233" t="s">
        <v>623</v>
      </c>
      <c r="F338" s="233" t="s">
        <v>624</v>
      </c>
      <c r="G338" s="220"/>
      <c r="H338" s="220"/>
      <c r="I338" s="223"/>
      <c r="J338" s="234">
        <f>BK338</f>
        <v>0</v>
      </c>
      <c r="K338" s="220"/>
      <c r="L338" s="225"/>
      <c r="M338" s="226"/>
      <c r="N338" s="227"/>
      <c r="O338" s="227"/>
      <c r="P338" s="228">
        <f>SUM(P339:P340)</f>
        <v>0</v>
      </c>
      <c r="Q338" s="227"/>
      <c r="R338" s="228">
        <f>SUM(R339:R340)</f>
        <v>0</v>
      </c>
      <c r="S338" s="227"/>
      <c r="T338" s="229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0" t="s">
        <v>81</v>
      </c>
      <c r="AT338" s="231" t="s">
        <v>72</v>
      </c>
      <c r="AU338" s="231" t="s">
        <v>83</v>
      </c>
      <c r="AY338" s="230" t="s">
        <v>128</v>
      </c>
      <c r="BK338" s="232">
        <f>SUM(BK339:BK340)</f>
        <v>0</v>
      </c>
    </row>
    <row r="339" s="2" customFormat="1" ht="21.75" customHeight="1">
      <c r="A339" s="37"/>
      <c r="B339" s="38"/>
      <c r="C339" s="235" t="s">
        <v>515</v>
      </c>
      <c r="D339" s="235" t="s">
        <v>130</v>
      </c>
      <c r="E339" s="236" t="s">
        <v>626</v>
      </c>
      <c r="F339" s="237" t="s">
        <v>627</v>
      </c>
      <c r="G339" s="238" t="s">
        <v>220</v>
      </c>
      <c r="H339" s="239">
        <v>54.468000000000004</v>
      </c>
      <c r="I339" s="240"/>
      <c r="J339" s="241">
        <f>ROUND(I339*H339,2)</f>
        <v>0</v>
      </c>
      <c r="K339" s="242"/>
      <c r="L339" s="43"/>
      <c r="M339" s="243" t="s">
        <v>1</v>
      </c>
      <c r="N339" s="244" t="s">
        <v>38</v>
      </c>
      <c r="O339" s="90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47" t="s">
        <v>134</v>
      </c>
      <c r="AT339" s="247" t="s">
        <v>130</v>
      </c>
      <c r="AU339" s="247" t="s">
        <v>146</v>
      </c>
      <c r="AY339" s="16" t="s">
        <v>128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6" t="s">
        <v>81</v>
      </c>
      <c r="BK339" s="248">
        <f>ROUND(I339*H339,2)</f>
        <v>0</v>
      </c>
      <c r="BL339" s="16" t="s">
        <v>134</v>
      </c>
      <c r="BM339" s="247" t="s">
        <v>1077</v>
      </c>
    </row>
    <row r="340" s="2" customFormat="1">
      <c r="A340" s="37"/>
      <c r="B340" s="38"/>
      <c r="C340" s="39"/>
      <c r="D340" s="249" t="s">
        <v>136</v>
      </c>
      <c r="E340" s="39"/>
      <c r="F340" s="250" t="s">
        <v>629</v>
      </c>
      <c r="G340" s="39"/>
      <c r="H340" s="39"/>
      <c r="I340" s="143"/>
      <c r="J340" s="39"/>
      <c r="K340" s="39"/>
      <c r="L340" s="43"/>
      <c r="M340" s="251"/>
      <c r="N340" s="252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136</v>
      </c>
      <c r="AU340" s="16" t="s">
        <v>146</v>
      </c>
    </row>
    <row r="341" s="12" customFormat="1" ht="22.8" customHeight="1">
      <c r="A341" s="12"/>
      <c r="B341" s="219"/>
      <c r="C341" s="220"/>
      <c r="D341" s="221" t="s">
        <v>72</v>
      </c>
      <c r="E341" s="233" t="s">
        <v>636</v>
      </c>
      <c r="F341" s="233" t="s">
        <v>637</v>
      </c>
      <c r="G341" s="220"/>
      <c r="H341" s="220"/>
      <c r="I341" s="223"/>
      <c r="J341" s="234">
        <f>BK341</f>
        <v>0</v>
      </c>
      <c r="K341" s="220"/>
      <c r="L341" s="225"/>
      <c r="M341" s="226"/>
      <c r="N341" s="227"/>
      <c r="O341" s="227"/>
      <c r="P341" s="228">
        <f>SUM(P342:P354)</f>
        <v>0</v>
      </c>
      <c r="Q341" s="227"/>
      <c r="R341" s="228">
        <f>SUM(R342:R354)</f>
        <v>0</v>
      </c>
      <c r="S341" s="227"/>
      <c r="T341" s="229">
        <f>SUM(T342:T354)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30" t="s">
        <v>81</v>
      </c>
      <c r="AT341" s="231" t="s">
        <v>72</v>
      </c>
      <c r="AU341" s="231" t="s">
        <v>81</v>
      </c>
      <c r="AY341" s="230" t="s">
        <v>128</v>
      </c>
      <c r="BK341" s="232">
        <f>SUM(BK342:BK354)</f>
        <v>0</v>
      </c>
    </row>
    <row r="342" s="2" customFormat="1" ht="21.75" customHeight="1">
      <c r="A342" s="37"/>
      <c r="B342" s="38"/>
      <c r="C342" s="235" t="s">
        <v>519</v>
      </c>
      <c r="D342" s="235" t="s">
        <v>130</v>
      </c>
      <c r="E342" s="236" t="s">
        <v>639</v>
      </c>
      <c r="F342" s="237" t="s">
        <v>640</v>
      </c>
      <c r="G342" s="238" t="s">
        <v>220</v>
      </c>
      <c r="H342" s="239">
        <v>76.988</v>
      </c>
      <c r="I342" s="240"/>
      <c r="J342" s="241">
        <f>ROUND(I342*H342,2)</f>
        <v>0</v>
      </c>
      <c r="K342" s="242"/>
      <c r="L342" s="43"/>
      <c r="M342" s="243" t="s">
        <v>1</v>
      </c>
      <c r="N342" s="244" t="s">
        <v>38</v>
      </c>
      <c r="O342" s="90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7" t="s">
        <v>134</v>
      </c>
      <c r="AT342" s="247" t="s">
        <v>130</v>
      </c>
      <c r="AU342" s="247" t="s">
        <v>83</v>
      </c>
      <c r="AY342" s="16" t="s">
        <v>128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6" t="s">
        <v>81</v>
      </c>
      <c r="BK342" s="248">
        <f>ROUND(I342*H342,2)</f>
        <v>0</v>
      </c>
      <c r="BL342" s="16" t="s">
        <v>134</v>
      </c>
      <c r="BM342" s="247" t="s">
        <v>1078</v>
      </c>
    </row>
    <row r="343" s="2" customFormat="1">
      <c r="A343" s="37"/>
      <c r="B343" s="38"/>
      <c r="C343" s="39"/>
      <c r="D343" s="249" t="s">
        <v>136</v>
      </c>
      <c r="E343" s="39"/>
      <c r="F343" s="250" t="s">
        <v>640</v>
      </c>
      <c r="G343" s="39"/>
      <c r="H343" s="39"/>
      <c r="I343" s="143"/>
      <c r="J343" s="39"/>
      <c r="K343" s="39"/>
      <c r="L343" s="43"/>
      <c r="M343" s="251"/>
      <c r="N343" s="252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136</v>
      </c>
      <c r="AU343" s="16" t="s">
        <v>83</v>
      </c>
    </row>
    <row r="344" s="14" customFormat="1">
      <c r="A344" s="14"/>
      <c r="B344" s="264"/>
      <c r="C344" s="265"/>
      <c r="D344" s="249" t="s">
        <v>138</v>
      </c>
      <c r="E344" s="266" t="s">
        <v>1</v>
      </c>
      <c r="F344" s="267" t="s">
        <v>1079</v>
      </c>
      <c r="G344" s="265"/>
      <c r="H344" s="268">
        <v>76.988</v>
      </c>
      <c r="I344" s="269"/>
      <c r="J344" s="265"/>
      <c r="K344" s="265"/>
      <c r="L344" s="270"/>
      <c r="M344" s="271"/>
      <c r="N344" s="272"/>
      <c r="O344" s="272"/>
      <c r="P344" s="272"/>
      <c r="Q344" s="272"/>
      <c r="R344" s="272"/>
      <c r="S344" s="272"/>
      <c r="T344" s="27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4" t="s">
        <v>138</v>
      </c>
      <c r="AU344" s="274" t="s">
        <v>83</v>
      </c>
      <c r="AV344" s="14" t="s">
        <v>83</v>
      </c>
      <c r="AW344" s="14" t="s">
        <v>30</v>
      </c>
      <c r="AX344" s="14" t="s">
        <v>73</v>
      </c>
      <c r="AY344" s="274" t="s">
        <v>128</v>
      </c>
    </row>
    <row r="345" s="2" customFormat="1" ht="33" customHeight="1">
      <c r="A345" s="37"/>
      <c r="B345" s="38"/>
      <c r="C345" s="235" t="s">
        <v>524</v>
      </c>
      <c r="D345" s="235" t="s">
        <v>130</v>
      </c>
      <c r="E345" s="236" t="s">
        <v>642</v>
      </c>
      <c r="F345" s="237" t="s">
        <v>643</v>
      </c>
      <c r="G345" s="238" t="s">
        <v>220</v>
      </c>
      <c r="H345" s="239">
        <v>1154.8199999999999</v>
      </c>
      <c r="I345" s="240"/>
      <c r="J345" s="241">
        <f>ROUND(I345*H345,2)</f>
        <v>0</v>
      </c>
      <c r="K345" s="242"/>
      <c r="L345" s="43"/>
      <c r="M345" s="243" t="s">
        <v>1</v>
      </c>
      <c r="N345" s="244" t="s">
        <v>38</v>
      </c>
      <c r="O345" s="90"/>
      <c r="P345" s="245">
        <f>O345*H345</f>
        <v>0</v>
      </c>
      <c r="Q345" s="245">
        <v>0</v>
      </c>
      <c r="R345" s="245">
        <f>Q345*H345</f>
        <v>0</v>
      </c>
      <c r="S345" s="245">
        <v>0</v>
      </c>
      <c r="T345" s="24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7" t="s">
        <v>134</v>
      </c>
      <c r="AT345" s="247" t="s">
        <v>130</v>
      </c>
      <c r="AU345" s="247" t="s">
        <v>83</v>
      </c>
      <c r="AY345" s="16" t="s">
        <v>128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6" t="s">
        <v>81</v>
      </c>
      <c r="BK345" s="248">
        <f>ROUND(I345*H345,2)</f>
        <v>0</v>
      </c>
      <c r="BL345" s="16" t="s">
        <v>134</v>
      </c>
      <c r="BM345" s="247" t="s">
        <v>1080</v>
      </c>
    </row>
    <row r="346" s="2" customFormat="1">
      <c r="A346" s="37"/>
      <c r="B346" s="38"/>
      <c r="C346" s="39"/>
      <c r="D346" s="249" t="s">
        <v>136</v>
      </c>
      <c r="E346" s="39"/>
      <c r="F346" s="250" t="s">
        <v>643</v>
      </c>
      <c r="G346" s="39"/>
      <c r="H346" s="39"/>
      <c r="I346" s="143"/>
      <c r="J346" s="39"/>
      <c r="K346" s="39"/>
      <c r="L346" s="43"/>
      <c r="M346" s="251"/>
      <c r="N346" s="252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136</v>
      </c>
      <c r="AU346" s="16" t="s">
        <v>83</v>
      </c>
    </row>
    <row r="347" s="14" customFormat="1">
      <c r="A347" s="14"/>
      <c r="B347" s="264"/>
      <c r="C347" s="265"/>
      <c r="D347" s="249" t="s">
        <v>138</v>
      </c>
      <c r="E347" s="266" t="s">
        <v>1</v>
      </c>
      <c r="F347" s="267" t="s">
        <v>1079</v>
      </c>
      <c r="G347" s="265"/>
      <c r="H347" s="268">
        <v>76.988</v>
      </c>
      <c r="I347" s="269"/>
      <c r="J347" s="265"/>
      <c r="K347" s="265"/>
      <c r="L347" s="270"/>
      <c r="M347" s="271"/>
      <c r="N347" s="272"/>
      <c r="O347" s="272"/>
      <c r="P347" s="272"/>
      <c r="Q347" s="272"/>
      <c r="R347" s="272"/>
      <c r="S347" s="272"/>
      <c r="T347" s="27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4" t="s">
        <v>138</v>
      </c>
      <c r="AU347" s="274" t="s">
        <v>83</v>
      </c>
      <c r="AV347" s="14" t="s">
        <v>83</v>
      </c>
      <c r="AW347" s="14" t="s">
        <v>30</v>
      </c>
      <c r="AX347" s="14" t="s">
        <v>73</v>
      </c>
      <c r="AY347" s="274" t="s">
        <v>128</v>
      </c>
    </row>
    <row r="348" s="14" customFormat="1">
      <c r="A348" s="14"/>
      <c r="B348" s="264"/>
      <c r="C348" s="265"/>
      <c r="D348" s="249" t="s">
        <v>138</v>
      </c>
      <c r="E348" s="265"/>
      <c r="F348" s="267" t="s">
        <v>1081</v>
      </c>
      <c r="G348" s="265"/>
      <c r="H348" s="268">
        <v>1154.8199999999999</v>
      </c>
      <c r="I348" s="269"/>
      <c r="J348" s="265"/>
      <c r="K348" s="265"/>
      <c r="L348" s="270"/>
      <c r="M348" s="271"/>
      <c r="N348" s="272"/>
      <c r="O348" s="272"/>
      <c r="P348" s="272"/>
      <c r="Q348" s="272"/>
      <c r="R348" s="272"/>
      <c r="S348" s="272"/>
      <c r="T348" s="27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4" t="s">
        <v>138</v>
      </c>
      <c r="AU348" s="274" t="s">
        <v>83</v>
      </c>
      <c r="AV348" s="14" t="s">
        <v>83</v>
      </c>
      <c r="AW348" s="14" t="s">
        <v>4</v>
      </c>
      <c r="AX348" s="14" t="s">
        <v>81</v>
      </c>
      <c r="AY348" s="274" t="s">
        <v>128</v>
      </c>
    </row>
    <row r="349" s="2" customFormat="1" ht="21.75" customHeight="1">
      <c r="A349" s="37"/>
      <c r="B349" s="38"/>
      <c r="C349" s="235" t="s">
        <v>530</v>
      </c>
      <c r="D349" s="235" t="s">
        <v>130</v>
      </c>
      <c r="E349" s="236" t="s">
        <v>647</v>
      </c>
      <c r="F349" s="237" t="s">
        <v>648</v>
      </c>
      <c r="G349" s="238" t="s">
        <v>220</v>
      </c>
      <c r="H349" s="239">
        <v>46.457999999999998</v>
      </c>
      <c r="I349" s="240"/>
      <c r="J349" s="241">
        <f>ROUND(I349*H349,2)</f>
        <v>0</v>
      </c>
      <c r="K349" s="242"/>
      <c r="L349" s="43"/>
      <c r="M349" s="243" t="s">
        <v>1</v>
      </c>
      <c r="N349" s="244" t="s">
        <v>38</v>
      </c>
      <c r="O349" s="90"/>
      <c r="P349" s="245">
        <f>O349*H349</f>
        <v>0</v>
      </c>
      <c r="Q349" s="245">
        <v>0</v>
      </c>
      <c r="R349" s="245">
        <f>Q349*H349</f>
        <v>0</v>
      </c>
      <c r="S349" s="245">
        <v>0</v>
      </c>
      <c r="T349" s="24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7" t="s">
        <v>134</v>
      </c>
      <c r="AT349" s="247" t="s">
        <v>130</v>
      </c>
      <c r="AU349" s="247" t="s">
        <v>83</v>
      </c>
      <c r="AY349" s="16" t="s">
        <v>128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6" t="s">
        <v>81</v>
      </c>
      <c r="BK349" s="248">
        <f>ROUND(I349*H349,2)</f>
        <v>0</v>
      </c>
      <c r="BL349" s="16" t="s">
        <v>134</v>
      </c>
      <c r="BM349" s="247" t="s">
        <v>1082</v>
      </c>
    </row>
    <row r="350" s="2" customFormat="1">
      <c r="A350" s="37"/>
      <c r="B350" s="38"/>
      <c r="C350" s="39"/>
      <c r="D350" s="249" t="s">
        <v>136</v>
      </c>
      <c r="E350" s="39"/>
      <c r="F350" s="250" t="s">
        <v>648</v>
      </c>
      <c r="G350" s="39"/>
      <c r="H350" s="39"/>
      <c r="I350" s="143"/>
      <c r="J350" s="39"/>
      <c r="K350" s="39"/>
      <c r="L350" s="43"/>
      <c r="M350" s="251"/>
      <c r="N350" s="252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136</v>
      </c>
      <c r="AU350" s="16" t="s">
        <v>83</v>
      </c>
    </row>
    <row r="351" s="2" customFormat="1" ht="21.75" customHeight="1">
      <c r="A351" s="37"/>
      <c r="B351" s="38"/>
      <c r="C351" s="235" t="s">
        <v>535</v>
      </c>
      <c r="D351" s="235" t="s">
        <v>130</v>
      </c>
      <c r="E351" s="236" t="s">
        <v>650</v>
      </c>
      <c r="F351" s="237" t="s">
        <v>651</v>
      </c>
      <c r="G351" s="238" t="s">
        <v>220</v>
      </c>
      <c r="H351" s="239">
        <v>30.530000000000001</v>
      </c>
      <c r="I351" s="240"/>
      <c r="J351" s="241">
        <f>ROUND(I351*H351,2)</f>
        <v>0</v>
      </c>
      <c r="K351" s="242"/>
      <c r="L351" s="43"/>
      <c r="M351" s="243" t="s">
        <v>1</v>
      </c>
      <c r="N351" s="244" t="s">
        <v>38</v>
      </c>
      <c r="O351" s="90"/>
      <c r="P351" s="245">
        <f>O351*H351</f>
        <v>0</v>
      </c>
      <c r="Q351" s="245">
        <v>0</v>
      </c>
      <c r="R351" s="245">
        <f>Q351*H351</f>
        <v>0</v>
      </c>
      <c r="S351" s="245">
        <v>0</v>
      </c>
      <c r="T351" s="246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47" t="s">
        <v>134</v>
      </c>
      <c r="AT351" s="247" t="s">
        <v>130</v>
      </c>
      <c r="AU351" s="247" t="s">
        <v>83</v>
      </c>
      <c r="AY351" s="16" t="s">
        <v>128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6" t="s">
        <v>81</v>
      </c>
      <c r="BK351" s="248">
        <f>ROUND(I351*H351,2)</f>
        <v>0</v>
      </c>
      <c r="BL351" s="16" t="s">
        <v>134</v>
      </c>
      <c r="BM351" s="247" t="s">
        <v>1083</v>
      </c>
    </row>
    <row r="352" s="2" customFormat="1">
      <c r="A352" s="37"/>
      <c r="B352" s="38"/>
      <c r="C352" s="39"/>
      <c r="D352" s="249" t="s">
        <v>136</v>
      </c>
      <c r="E352" s="39"/>
      <c r="F352" s="250" t="s">
        <v>653</v>
      </c>
      <c r="G352" s="39"/>
      <c r="H352" s="39"/>
      <c r="I352" s="143"/>
      <c r="J352" s="39"/>
      <c r="K352" s="39"/>
      <c r="L352" s="43"/>
      <c r="M352" s="251"/>
      <c r="N352" s="252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136</v>
      </c>
      <c r="AU352" s="16" t="s">
        <v>83</v>
      </c>
    </row>
    <row r="353" s="14" customFormat="1">
      <c r="A353" s="14"/>
      <c r="B353" s="264"/>
      <c r="C353" s="265"/>
      <c r="D353" s="249" t="s">
        <v>138</v>
      </c>
      <c r="E353" s="266" t="s">
        <v>1</v>
      </c>
      <c r="F353" s="267" t="s">
        <v>1084</v>
      </c>
      <c r="G353" s="265"/>
      <c r="H353" s="268">
        <v>30.530000000000001</v>
      </c>
      <c r="I353" s="269"/>
      <c r="J353" s="265"/>
      <c r="K353" s="265"/>
      <c r="L353" s="270"/>
      <c r="M353" s="271"/>
      <c r="N353" s="272"/>
      <c r="O353" s="272"/>
      <c r="P353" s="272"/>
      <c r="Q353" s="272"/>
      <c r="R353" s="272"/>
      <c r="S353" s="272"/>
      <c r="T353" s="27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4" t="s">
        <v>138</v>
      </c>
      <c r="AU353" s="274" t="s">
        <v>83</v>
      </c>
      <c r="AV353" s="14" t="s">
        <v>83</v>
      </c>
      <c r="AW353" s="14" t="s">
        <v>30</v>
      </c>
      <c r="AX353" s="14" t="s">
        <v>73</v>
      </c>
      <c r="AY353" s="274" t="s">
        <v>128</v>
      </c>
    </row>
    <row r="354" s="13" customFormat="1">
      <c r="A354" s="13"/>
      <c r="B354" s="253"/>
      <c r="C354" s="254"/>
      <c r="D354" s="249" t="s">
        <v>138</v>
      </c>
      <c r="E354" s="255" t="s">
        <v>1</v>
      </c>
      <c r="F354" s="256" t="s">
        <v>139</v>
      </c>
      <c r="G354" s="254"/>
      <c r="H354" s="257">
        <v>30.530000000000001</v>
      </c>
      <c r="I354" s="258"/>
      <c r="J354" s="254"/>
      <c r="K354" s="254"/>
      <c r="L354" s="259"/>
      <c r="M354" s="286"/>
      <c r="N354" s="287"/>
      <c r="O354" s="287"/>
      <c r="P354" s="287"/>
      <c r="Q354" s="287"/>
      <c r="R354" s="287"/>
      <c r="S354" s="287"/>
      <c r="T354" s="28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3" t="s">
        <v>138</v>
      </c>
      <c r="AU354" s="263" t="s">
        <v>83</v>
      </c>
      <c r="AV354" s="13" t="s">
        <v>134</v>
      </c>
      <c r="AW354" s="13" t="s">
        <v>30</v>
      </c>
      <c r="AX354" s="13" t="s">
        <v>81</v>
      </c>
      <c r="AY354" s="263" t="s">
        <v>128</v>
      </c>
    </row>
    <row r="355" s="2" customFormat="1" ht="6.96" customHeight="1">
      <c r="A355" s="37"/>
      <c r="B355" s="65"/>
      <c r="C355" s="66"/>
      <c r="D355" s="66"/>
      <c r="E355" s="66"/>
      <c r="F355" s="66"/>
      <c r="G355" s="66"/>
      <c r="H355" s="66"/>
      <c r="I355" s="182"/>
      <c r="J355" s="66"/>
      <c r="K355" s="66"/>
      <c r="L355" s="43"/>
      <c r="M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</row>
  </sheetData>
  <sheetProtection sheet="1" autoFilter="0" formatColumns="0" formatRows="0" objects="1" scenarios="1" spinCount="100000" saltValue="jq3FKitImztejF1bYE2q0NB2hEGu4gOLYwTqoOfc28fIOFDkukw49CKSn5J26rfXdUVAyYLdDSBdBh2m57c/MQ==" hashValue="r0QfXq9ie7s85cQaeosp8LuspeFoCp4kQ998/DL8qfZm2uUU+Pfcqwq9FmVonMBM5ybi5gPqBalNubcQujOzJA==" algorithmName="SHA-512" password="DD66"/>
  <autoFilter ref="C123:K35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8"/>
      <c r="J3" s="137"/>
      <c r="K3" s="137"/>
      <c r="L3" s="19"/>
      <c r="AT3" s="16" t="s">
        <v>83</v>
      </c>
    </row>
    <row r="4" s="1" customFormat="1" ht="24.96" customHeight="1">
      <c r="B4" s="19"/>
      <c r="D4" s="139" t="s">
        <v>96</v>
      </c>
      <c r="I4" s="135"/>
      <c r="L4" s="19"/>
      <c r="M4" s="140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1" t="s">
        <v>16</v>
      </c>
      <c r="I6" s="135"/>
      <c r="L6" s="19"/>
    </row>
    <row r="7" s="1" customFormat="1" ht="16.5" customHeight="1">
      <c r="B7" s="19"/>
      <c r="E7" s="142" t="str">
        <f>'Rekapitulace stavby'!K6</f>
        <v>Dobříš-úprava komunikací na sídl. Větrník neuznatelné náklady</v>
      </c>
      <c r="F7" s="141"/>
      <c r="G7" s="141"/>
      <c r="H7" s="141"/>
      <c r="I7" s="135"/>
      <c r="L7" s="19"/>
    </row>
    <row r="8" s="2" customFormat="1" ht="12" customHeight="1">
      <c r="A8" s="37"/>
      <c r="B8" s="43"/>
      <c r="C8" s="37"/>
      <c r="D8" s="141" t="s">
        <v>97</v>
      </c>
      <c r="E8" s="37"/>
      <c r="F8" s="37"/>
      <c r="G8" s="37"/>
      <c r="H8" s="37"/>
      <c r="I8" s="143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1085</v>
      </c>
      <c r="F9" s="37"/>
      <c r="G9" s="37"/>
      <c r="H9" s="37"/>
      <c r="I9" s="143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3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45" t="s">
        <v>1</v>
      </c>
      <c r="G11" s="37"/>
      <c r="H11" s="37"/>
      <c r="I11" s="146" t="s">
        <v>19</v>
      </c>
      <c r="J11" s="145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20</v>
      </c>
      <c r="E12" s="37"/>
      <c r="F12" s="145" t="s">
        <v>21</v>
      </c>
      <c r="G12" s="37"/>
      <c r="H12" s="37"/>
      <c r="I12" s="146" t="s">
        <v>22</v>
      </c>
      <c r="J12" s="147" t="str">
        <f>'Rekapitulace stavby'!AN8</f>
        <v>13. 12. 2018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3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24</v>
      </c>
      <c r="E14" s="37"/>
      <c r="F14" s="37"/>
      <c r="G14" s="37"/>
      <c r="H14" s="37"/>
      <c r="I14" s="146" t="s">
        <v>25</v>
      </c>
      <c r="J14" s="145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5" t="str">
        <f>IF('Rekapitulace stavby'!E11="","",'Rekapitulace stavby'!E11)</f>
        <v xml:space="preserve"> </v>
      </c>
      <c r="F15" s="37"/>
      <c r="G15" s="37"/>
      <c r="H15" s="37"/>
      <c r="I15" s="146" t="s">
        <v>26</v>
      </c>
      <c r="J15" s="145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3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27</v>
      </c>
      <c r="E17" s="37"/>
      <c r="F17" s="37"/>
      <c r="G17" s="37"/>
      <c r="H17" s="37"/>
      <c r="I17" s="146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5"/>
      <c r="G18" s="145"/>
      <c r="H18" s="145"/>
      <c r="I18" s="146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3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29</v>
      </c>
      <c r="E20" s="37"/>
      <c r="F20" s="37"/>
      <c r="G20" s="37"/>
      <c r="H20" s="37"/>
      <c r="I20" s="146" t="s">
        <v>25</v>
      </c>
      <c r="J20" s="145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5" t="str">
        <f>IF('Rekapitulace stavby'!E17="","",'Rekapitulace stavby'!E17)</f>
        <v xml:space="preserve"> </v>
      </c>
      <c r="F21" s="37"/>
      <c r="G21" s="37"/>
      <c r="H21" s="37"/>
      <c r="I21" s="146" t="s">
        <v>26</v>
      </c>
      <c r="J21" s="145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3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31</v>
      </c>
      <c r="E23" s="37"/>
      <c r="F23" s="37"/>
      <c r="G23" s="37"/>
      <c r="H23" s="37"/>
      <c r="I23" s="146" t="s">
        <v>25</v>
      </c>
      <c r="J23" s="145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5" t="str">
        <f>IF('Rekapitulace stavby'!E20="","",'Rekapitulace stavby'!E20)</f>
        <v xml:space="preserve"> </v>
      </c>
      <c r="F24" s="37"/>
      <c r="G24" s="37"/>
      <c r="H24" s="37"/>
      <c r="I24" s="146" t="s">
        <v>26</v>
      </c>
      <c r="J24" s="145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3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32</v>
      </c>
      <c r="E26" s="37"/>
      <c r="F26" s="37"/>
      <c r="G26" s="37"/>
      <c r="H26" s="37"/>
      <c r="I26" s="143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48"/>
      <c r="K27" s="148"/>
      <c r="L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3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3"/>
      <c r="E29" s="153"/>
      <c r="F29" s="153"/>
      <c r="G29" s="153"/>
      <c r="H29" s="153"/>
      <c r="I29" s="154"/>
      <c r="J29" s="153"/>
      <c r="K29" s="153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5" t="s">
        <v>33</v>
      </c>
      <c r="E30" s="37"/>
      <c r="F30" s="37"/>
      <c r="G30" s="37"/>
      <c r="H30" s="37"/>
      <c r="I30" s="143"/>
      <c r="J30" s="156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3"/>
      <c r="E31" s="153"/>
      <c r="F31" s="153"/>
      <c r="G31" s="153"/>
      <c r="H31" s="153"/>
      <c r="I31" s="154"/>
      <c r="J31" s="153"/>
      <c r="K31" s="153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7" t="s">
        <v>35</v>
      </c>
      <c r="G32" s="37"/>
      <c r="H32" s="37"/>
      <c r="I32" s="158" t="s">
        <v>34</v>
      </c>
      <c r="J32" s="15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9" t="s">
        <v>37</v>
      </c>
      <c r="E33" s="141" t="s">
        <v>38</v>
      </c>
      <c r="F33" s="160">
        <f>ROUND((SUM(BE124:BE162)),  2)</f>
        <v>0</v>
      </c>
      <c r="G33" s="37"/>
      <c r="H33" s="37"/>
      <c r="I33" s="161">
        <v>0.20999999999999999</v>
      </c>
      <c r="J33" s="160">
        <f>ROUND(((SUM(BE124:BE162))*I33),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39</v>
      </c>
      <c r="F34" s="160">
        <f>ROUND((SUM(BF124:BF162)),  2)</f>
        <v>0</v>
      </c>
      <c r="G34" s="37"/>
      <c r="H34" s="37"/>
      <c r="I34" s="161">
        <v>0.14999999999999999</v>
      </c>
      <c r="J34" s="160">
        <f>ROUND(((SUM(BF124:BF162))*I34),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40</v>
      </c>
      <c r="F35" s="160">
        <f>ROUND((SUM(BG124:BG162)),  2)</f>
        <v>0</v>
      </c>
      <c r="G35" s="37"/>
      <c r="H35" s="37"/>
      <c r="I35" s="161">
        <v>0.20999999999999999</v>
      </c>
      <c r="J35" s="160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41</v>
      </c>
      <c r="F36" s="160">
        <f>ROUND((SUM(BH124:BH162)),  2)</f>
        <v>0</v>
      </c>
      <c r="G36" s="37"/>
      <c r="H36" s="37"/>
      <c r="I36" s="161">
        <v>0.14999999999999999</v>
      </c>
      <c r="J36" s="160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42</v>
      </c>
      <c r="F37" s="160">
        <f>ROUND((SUM(BI124:BI162)),  2)</f>
        <v>0</v>
      </c>
      <c r="G37" s="37"/>
      <c r="H37" s="37"/>
      <c r="I37" s="161">
        <v>0</v>
      </c>
      <c r="J37" s="160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3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2"/>
      <c r="D39" s="163" t="s">
        <v>43</v>
      </c>
      <c r="E39" s="164"/>
      <c r="F39" s="164"/>
      <c r="G39" s="165" t="s">
        <v>44</v>
      </c>
      <c r="H39" s="166" t="s">
        <v>45</v>
      </c>
      <c r="I39" s="167"/>
      <c r="J39" s="168">
        <f>SUM(J30:J37)</f>
        <v>0</v>
      </c>
      <c r="K39" s="169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3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0" t="s">
        <v>46</v>
      </c>
      <c r="E50" s="171"/>
      <c r="F50" s="171"/>
      <c r="G50" s="170" t="s">
        <v>47</v>
      </c>
      <c r="H50" s="171"/>
      <c r="I50" s="172"/>
      <c r="J50" s="171"/>
      <c r="K50" s="171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6"/>
      <c r="J61" s="177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0" t="s">
        <v>50</v>
      </c>
      <c r="E65" s="178"/>
      <c r="F65" s="178"/>
      <c r="G65" s="170" t="s">
        <v>51</v>
      </c>
      <c r="H65" s="178"/>
      <c r="I65" s="179"/>
      <c r="J65" s="178"/>
      <c r="K65" s="17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6"/>
      <c r="J76" s="177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99</v>
      </c>
      <c r="D82" s="39"/>
      <c r="E82" s="39"/>
      <c r="F82" s="39"/>
      <c r="G82" s="39"/>
      <c r="H82" s="39"/>
      <c r="I82" s="143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3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Dobříš-úprava komunikací na sídl. Větrník neuznatelné náklady</v>
      </c>
      <c r="F85" s="31"/>
      <c r="G85" s="31"/>
      <c r="H85" s="31"/>
      <c r="I85" s="143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143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200 - Vedlejší rozpočtové náklady</v>
      </c>
      <c r="F87" s="39"/>
      <c r="G87" s="39"/>
      <c r="H87" s="39"/>
      <c r="I87" s="143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6" t="s">
        <v>22</v>
      </c>
      <c r="J89" s="78" t="str">
        <f>IF(J12="","",J12)</f>
        <v>13. 12. 2018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6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6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100</v>
      </c>
      <c r="D94" s="188"/>
      <c r="E94" s="188"/>
      <c r="F94" s="188"/>
      <c r="G94" s="188"/>
      <c r="H94" s="188"/>
      <c r="I94" s="189"/>
      <c r="J94" s="190" t="s">
        <v>101</v>
      </c>
      <c r="K94" s="188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1" t="s">
        <v>102</v>
      </c>
      <c r="D96" s="39"/>
      <c r="E96" s="39"/>
      <c r="F96" s="39"/>
      <c r="G96" s="39"/>
      <c r="H96" s="39"/>
      <c r="I96" s="143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92"/>
      <c r="C97" s="193"/>
      <c r="D97" s="194" t="s">
        <v>104</v>
      </c>
      <c r="E97" s="195"/>
      <c r="F97" s="195"/>
      <c r="G97" s="195"/>
      <c r="H97" s="195"/>
      <c r="I97" s="196"/>
      <c r="J97" s="197">
        <f>J125</f>
        <v>0</v>
      </c>
      <c r="K97" s="193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109</v>
      </c>
      <c r="E98" s="202"/>
      <c r="F98" s="202"/>
      <c r="G98" s="202"/>
      <c r="H98" s="202"/>
      <c r="I98" s="203"/>
      <c r="J98" s="204">
        <f>J126</f>
        <v>0</v>
      </c>
      <c r="K98" s="200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2"/>
      <c r="C99" s="193"/>
      <c r="D99" s="194" t="s">
        <v>1086</v>
      </c>
      <c r="E99" s="195"/>
      <c r="F99" s="195"/>
      <c r="G99" s="195"/>
      <c r="H99" s="195"/>
      <c r="I99" s="196"/>
      <c r="J99" s="197">
        <f>J129</f>
        <v>0</v>
      </c>
      <c r="K99" s="193"/>
      <c r="L99" s="19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2"/>
      <c r="C100" s="193"/>
      <c r="D100" s="194" t="s">
        <v>1087</v>
      </c>
      <c r="E100" s="195"/>
      <c r="F100" s="195"/>
      <c r="G100" s="195"/>
      <c r="H100" s="195"/>
      <c r="I100" s="196"/>
      <c r="J100" s="197">
        <f>J132</f>
        <v>0</v>
      </c>
      <c r="K100" s="193"/>
      <c r="L100" s="198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9"/>
      <c r="C101" s="200"/>
      <c r="D101" s="201" t="s">
        <v>1088</v>
      </c>
      <c r="E101" s="202"/>
      <c r="F101" s="202"/>
      <c r="G101" s="202"/>
      <c r="H101" s="202"/>
      <c r="I101" s="203"/>
      <c r="J101" s="204">
        <f>J139</f>
        <v>0</v>
      </c>
      <c r="K101" s="200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1089</v>
      </c>
      <c r="E102" s="202"/>
      <c r="F102" s="202"/>
      <c r="G102" s="202"/>
      <c r="H102" s="202"/>
      <c r="I102" s="203"/>
      <c r="J102" s="204">
        <f>J150</f>
        <v>0</v>
      </c>
      <c r="K102" s="200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1090</v>
      </c>
      <c r="E103" s="202"/>
      <c r="F103" s="202"/>
      <c r="G103" s="202"/>
      <c r="H103" s="202"/>
      <c r="I103" s="203"/>
      <c r="J103" s="204">
        <f>J157</f>
        <v>0</v>
      </c>
      <c r="K103" s="200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9"/>
      <c r="C104" s="200"/>
      <c r="D104" s="201" t="s">
        <v>1091</v>
      </c>
      <c r="E104" s="202"/>
      <c r="F104" s="202"/>
      <c r="G104" s="202"/>
      <c r="H104" s="202"/>
      <c r="I104" s="203"/>
      <c r="J104" s="204">
        <f>J160</f>
        <v>0</v>
      </c>
      <c r="K104" s="200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43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82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85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113</v>
      </c>
      <c r="D111" s="39"/>
      <c r="E111" s="39"/>
      <c r="F111" s="39"/>
      <c r="G111" s="39"/>
      <c r="H111" s="39"/>
      <c r="I111" s="143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3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43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6" t="str">
        <f>E7</f>
        <v>Dobříš-úprava komunikací na sídl. Větrník neuznatelné náklady</v>
      </c>
      <c r="F114" s="31"/>
      <c r="G114" s="31"/>
      <c r="H114" s="31"/>
      <c r="I114" s="143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143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200 - Vedlejší rozpočtové náklady</v>
      </c>
      <c r="F116" s="39"/>
      <c r="G116" s="39"/>
      <c r="H116" s="39"/>
      <c r="I116" s="143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3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146" t="s">
        <v>22</v>
      </c>
      <c r="J118" s="78" t="str">
        <f>IF(J12="","",J12)</f>
        <v>13. 12. 2018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3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146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146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43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6"/>
      <c r="B123" s="207"/>
      <c r="C123" s="208" t="s">
        <v>114</v>
      </c>
      <c r="D123" s="209" t="s">
        <v>58</v>
      </c>
      <c r="E123" s="209" t="s">
        <v>54</v>
      </c>
      <c r="F123" s="209" t="s">
        <v>55</v>
      </c>
      <c r="G123" s="209" t="s">
        <v>115</v>
      </c>
      <c r="H123" s="209" t="s">
        <v>116</v>
      </c>
      <c r="I123" s="210" t="s">
        <v>117</v>
      </c>
      <c r="J123" s="211" t="s">
        <v>101</v>
      </c>
      <c r="K123" s="212" t="s">
        <v>118</v>
      </c>
      <c r="L123" s="213"/>
      <c r="M123" s="99" t="s">
        <v>1</v>
      </c>
      <c r="N123" s="100" t="s">
        <v>37</v>
      </c>
      <c r="O123" s="100" t="s">
        <v>119</v>
      </c>
      <c r="P123" s="100" t="s">
        <v>120</v>
      </c>
      <c r="Q123" s="100" t="s">
        <v>121</v>
      </c>
      <c r="R123" s="100" t="s">
        <v>122</v>
      </c>
      <c r="S123" s="100" t="s">
        <v>123</v>
      </c>
      <c r="T123" s="101" t="s">
        <v>124</v>
      </c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</row>
    <row r="124" s="2" customFormat="1" ht="22.8" customHeight="1">
      <c r="A124" s="37"/>
      <c r="B124" s="38"/>
      <c r="C124" s="106" t="s">
        <v>125</v>
      </c>
      <c r="D124" s="39"/>
      <c r="E124" s="39"/>
      <c r="F124" s="39"/>
      <c r="G124" s="39"/>
      <c r="H124" s="39"/>
      <c r="I124" s="143"/>
      <c r="J124" s="214">
        <f>BK124</f>
        <v>0</v>
      </c>
      <c r="K124" s="39"/>
      <c r="L124" s="43"/>
      <c r="M124" s="102"/>
      <c r="N124" s="215"/>
      <c r="O124" s="103"/>
      <c r="P124" s="216">
        <f>P125+P129+P132</f>
        <v>0</v>
      </c>
      <c r="Q124" s="103"/>
      <c r="R124" s="216">
        <f>R125+R129+R132</f>
        <v>0</v>
      </c>
      <c r="S124" s="103"/>
      <c r="T124" s="217">
        <f>T125+T129+T132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103</v>
      </c>
      <c r="BK124" s="218">
        <f>BK125+BK129+BK132</f>
        <v>0</v>
      </c>
    </row>
    <row r="125" s="12" customFormat="1" ht="25.92" customHeight="1">
      <c r="A125" s="12"/>
      <c r="B125" s="219"/>
      <c r="C125" s="220"/>
      <c r="D125" s="221" t="s">
        <v>72</v>
      </c>
      <c r="E125" s="222" t="s">
        <v>126</v>
      </c>
      <c r="F125" s="222" t="s">
        <v>127</v>
      </c>
      <c r="G125" s="220"/>
      <c r="H125" s="220"/>
      <c r="I125" s="223"/>
      <c r="J125" s="224">
        <f>BK125</f>
        <v>0</v>
      </c>
      <c r="K125" s="220"/>
      <c r="L125" s="225"/>
      <c r="M125" s="226"/>
      <c r="N125" s="227"/>
      <c r="O125" s="227"/>
      <c r="P125" s="228">
        <f>P126</f>
        <v>0</v>
      </c>
      <c r="Q125" s="227"/>
      <c r="R125" s="228">
        <f>R126</f>
        <v>0</v>
      </c>
      <c r="S125" s="227"/>
      <c r="T125" s="229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81</v>
      </c>
      <c r="AT125" s="231" t="s">
        <v>72</v>
      </c>
      <c r="AU125" s="231" t="s">
        <v>73</v>
      </c>
      <c r="AY125" s="230" t="s">
        <v>128</v>
      </c>
      <c r="BK125" s="232">
        <f>BK126</f>
        <v>0</v>
      </c>
    </row>
    <row r="126" s="12" customFormat="1" ht="22.8" customHeight="1">
      <c r="A126" s="12"/>
      <c r="B126" s="219"/>
      <c r="C126" s="220"/>
      <c r="D126" s="221" t="s">
        <v>72</v>
      </c>
      <c r="E126" s="233" t="s">
        <v>182</v>
      </c>
      <c r="F126" s="233" t="s">
        <v>453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SUM(P127:P128)</f>
        <v>0</v>
      </c>
      <c r="Q126" s="227"/>
      <c r="R126" s="228">
        <f>SUM(R127:R128)</f>
        <v>0</v>
      </c>
      <c r="S126" s="227"/>
      <c r="T126" s="22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81</v>
      </c>
      <c r="AT126" s="231" t="s">
        <v>72</v>
      </c>
      <c r="AU126" s="231" t="s">
        <v>81</v>
      </c>
      <c r="AY126" s="230" t="s">
        <v>128</v>
      </c>
      <c r="BK126" s="232">
        <f>SUM(BK127:BK128)</f>
        <v>0</v>
      </c>
    </row>
    <row r="127" s="2" customFormat="1" ht="21.75" customHeight="1">
      <c r="A127" s="37"/>
      <c r="B127" s="38"/>
      <c r="C127" s="235" t="s">
        <v>81</v>
      </c>
      <c r="D127" s="235" t="s">
        <v>130</v>
      </c>
      <c r="E127" s="236" t="s">
        <v>1092</v>
      </c>
      <c r="F127" s="237" t="s">
        <v>1093</v>
      </c>
      <c r="G127" s="238" t="s">
        <v>1094</v>
      </c>
      <c r="H127" s="239">
        <v>1</v>
      </c>
      <c r="I127" s="240"/>
      <c r="J127" s="241">
        <f>ROUND(I127*H127,2)</f>
        <v>0</v>
      </c>
      <c r="K127" s="242"/>
      <c r="L127" s="43"/>
      <c r="M127" s="243" t="s">
        <v>1</v>
      </c>
      <c r="N127" s="244" t="s">
        <v>38</v>
      </c>
      <c r="O127" s="90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7" t="s">
        <v>134</v>
      </c>
      <c r="AT127" s="247" t="s">
        <v>130</v>
      </c>
      <c r="AU127" s="247" t="s">
        <v>83</v>
      </c>
      <c r="AY127" s="16" t="s">
        <v>128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6" t="s">
        <v>81</v>
      </c>
      <c r="BK127" s="248">
        <f>ROUND(I127*H127,2)</f>
        <v>0</v>
      </c>
      <c r="BL127" s="16" t="s">
        <v>134</v>
      </c>
      <c r="BM127" s="247" t="s">
        <v>1095</v>
      </c>
    </row>
    <row r="128" s="2" customFormat="1">
      <c r="A128" s="37"/>
      <c r="B128" s="38"/>
      <c r="C128" s="39"/>
      <c r="D128" s="249" t="s">
        <v>136</v>
      </c>
      <c r="E128" s="39"/>
      <c r="F128" s="250" t="s">
        <v>1093</v>
      </c>
      <c r="G128" s="39"/>
      <c r="H128" s="39"/>
      <c r="I128" s="143"/>
      <c r="J128" s="39"/>
      <c r="K128" s="39"/>
      <c r="L128" s="43"/>
      <c r="M128" s="251"/>
      <c r="N128" s="25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136</v>
      </c>
      <c r="AU128" s="16" t="s">
        <v>83</v>
      </c>
    </row>
    <row r="129" s="12" customFormat="1" ht="25.92" customHeight="1">
      <c r="A129" s="12"/>
      <c r="B129" s="219"/>
      <c r="C129" s="220"/>
      <c r="D129" s="221" t="s">
        <v>72</v>
      </c>
      <c r="E129" s="222" t="s">
        <v>1096</v>
      </c>
      <c r="F129" s="222" t="s">
        <v>1097</v>
      </c>
      <c r="G129" s="220"/>
      <c r="H129" s="220"/>
      <c r="I129" s="223"/>
      <c r="J129" s="224">
        <f>BK129</f>
        <v>0</v>
      </c>
      <c r="K129" s="220"/>
      <c r="L129" s="225"/>
      <c r="M129" s="226"/>
      <c r="N129" s="227"/>
      <c r="O129" s="227"/>
      <c r="P129" s="228">
        <f>SUM(P130:P131)</f>
        <v>0</v>
      </c>
      <c r="Q129" s="227"/>
      <c r="R129" s="228">
        <f>SUM(R130:R131)</f>
        <v>0</v>
      </c>
      <c r="S129" s="227"/>
      <c r="T129" s="22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0" t="s">
        <v>134</v>
      </c>
      <c r="AT129" s="231" t="s">
        <v>72</v>
      </c>
      <c r="AU129" s="231" t="s">
        <v>73</v>
      </c>
      <c r="AY129" s="230" t="s">
        <v>128</v>
      </c>
      <c r="BK129" s="232">
        <f>SUM(BK130:BK131)</f>
        <v>0</v>
      </c>
    </row>
    <row r="130" s="2" customFormat="1" ht="16.5" customHeight="1">
      <c r="A130" s="37"/>
      <c r="B130" s="38"/>
      <c r="C130" s="235" t="s">
        <v>83</v>
      </c>
      <c r="D130" s="235" t="s">
        <v>130</v>
      </c>
      <c r="E130" s="236" t="s">
        <v>1098</v>
      </c>
      <c r="F130" s="237" t="s">
        <v>1099</v>
      </c>
      <c r="G130" s="238" t="s">
        <v>1094</v>
      </c>
      <c r="H130" s="239">
        <v>1</v>
      </c>
      <c r="I130" s="240"/>
      <c r="J130" s="241">
        <f>ROUND(I130*H130,2)</f>
        <v>0</v>
      </c>
      <c r="K130" s="242"/>
      <c r="L130" s="43"/>
      <c r="M130" s="243" t="s">
        <v>1</v>
      </c>
      <c r="N130" s="244" t="s">
        <v>38</v>
      </c>
      <c r="O130" s="90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7" t="s">
        <v>134</v>
      </c>
      <c r="AT130" s="247" t="s">
        <v>130</v>
      </c>
      <c r="AU130" s="247" t="s">
        <v>81</v>
      </c>
      <c r="AY130" s="16" t="s">
        <v>128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6" t="s">
        <v>81</v>
      </c>
      <c r="BK130" s="248">
        <f>ROUND(I130*H130,2)</f>
        <v>0</v>
      </c>
      <c r="BL130" s="16" t="s">
        <v>134</v>
      </c>
      <c r="BM130" s="247" t="s">
        <v>1100</v>
      </c>
    </row>
    <row r="131" s="2" customFormat="1">
      <c r="A131" s="37"/>
      <c r="B131" s="38"/>
      <c r="C131" s="39"/>
      <c r="D131" s="249" t="s">
        <v>136</v>
      </c>
      <c r="E131" s="39"/>
      <c r="F131" s="250" t="s">
        <v>1099</v>
      </c>
      <c r="G131" s="39"/>
      <c r="H131" s="39"/>
      <c r="I131" s="143"/>
      <c r="J131" s="39"/>
      <c r="K131" s="39"/>
      <c r="L131" s="43"/>
      <c r="M131" s="251"/>
      <c r="N131" s="252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136</v>
      </c>
      <c r="AU131" s="16" t="s">
        <v>81</v>
      </c>
    </row>
    <row r="132" s="12" customFormat="1" ht="25.92" customHeight="1">
      <c r="A132" s="12"/>
      <c r="B132" s="219"/>
      <c r="C132" s="220"/>
      <c r="D132" s="221" t="s">
        <v>72</v>
      </c>
      <c r="E132" s="222" t="s">
        <v>1101</v>
      </c>
      <c r="F132" s="222" t="s">
        <v>94</v>
      </c>
      <c r="G132" s="220"/>
      <c r="H132" s="220"/>
      <c r="I132" s="223"/>
      <c r="J132" s="224">
        <f>BK132</f>
        <v>0</v>
      </c>
      <c r="K132" s="220"/>
      <c r="L132" s="225"/>
      <c r="M132" s="226"/>
      <c r="N132" s="227"/>
      <c r="O132" s="227"/>
      <c r="P132" s="228">
        <f>P133+SUM(P134:P139)+P150+P157+P160</f>
        <v>0</v>
      </c>
      <c r="Q132" s="227"/>
      <c r="R132" s="228">
        <f>R133+SUM(R134:R139)+R150+R157+R160</f>
        <v>0</v>
      </c>
      <c r="S132" s="227"/>
      <c r="T132" s="229">
        <f>T133+SUM(T134:T139)+T150+T157+T160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0" t="s">
        <v>156</v>
      </c>
      <c r="AT132" s="231" t="s">
        <v>72</v>
      </c>
      <c r="AU132" s="231" t="s">
        <v>73</v>
      </c>
      <c r="AY132" s="230" t="s">
        <v>128</v>
      </c>
      <c r="BK132" s="232">
        <f>BK133+SUM(BK134:BK139)+BK150+BK157+BK160</f>
        <v>0</v>
      </c>
    </row>
    <row r="133" s="2" customFormat="1" ht="16.5" customHeight="1">
      <c r="A133" s="37"/>
      <c r="B133" s="38"/>
      <c r="C133" s="235" t="s">
        <v>146</v>
      </c>
      <c r="D133" s="235" t="s">
        <v>130</v>
      </c>
      <c r="E133" s="236" t="s">
        <v>1102</v>
      </c>
      <c r="F133" s="237" t="s">
        <v>1103</v>
      </c>
      <c r="G133" s="238" t="s">
        <v>1104</v>
      </c>
      <c r="H133" s="239">
        <v>1</v>
      </c>
      <c r="I133" s="240"/>
      <c r="J133" s="241">
        <f>ROUND(I133*H133,2)</f>
        <v>0</v>
      </c>
      <c r="K133" s="242"/>
      <c r="L133" s="43"/>
      <c r="M133" s="243" t="s">
        <v>1</v>
      </c>
      <c r="N133" s="244" t="s">
        <v>38</v>
      </c>
      <c r="O133" s="90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7" t="s">
        <v>1105</v>
      </c>
      <c r="AT133" s="247" t="s">
        <v>130</v>
      </c>
      <c r="AU133" s="247" t="s">
        <v>81</v>
      </c>
      <c r="AY133" s="16" t="s">
        <v>128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6" t="s">
        <v>81</v>
      </c>
      <c r="BK133" s="248">
        <f>ROUND(I133*H133,2)</f>
        <v>0</v>
      </c>
      <c r="BL133" s="16" t="s">
        <v>1105</v>
      </c>
      <c r="BM133" s="247" t="s">
        <v>1106</v>
      </c>
    </row>
    <row r="134" s="2" customFormat="1">
      <c r="A134" s="37"/>
      <c r="B134" s="38"/>
      <c r="C134" s="39"/>
      <c r="D134" s="249" t="s">
        <v>136</v>
      </c>
      <c r="E134" s="39"/>
      <c r="F134" s="250" t="s">
        <v>1103</v>
      </c>
      <c r="G134" s="39"/>
      <c r="H134" s="39"/>
      <c r="I134" s="143"/>
      <c r="J134" s="39"/>
      <c r="K134" s="39"/>
      <c r="L134" s="43"/>
      <c r="M134" s="251"/>
      <c r="N134" s="25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81</v>
      </c>
    </row>
    <row r="135" s="2" customFormat="1" ht="16.5" customHeight="1">
      <c r="A135" s="37"/>
      <c r="B135" s="38"/>
      <c r="C135" s="235" t="s">
        <v>134</v>
      </c>
      <c r="D135" s="235" t="s">
        <v>130</v>
      </c>
      <c r="E135" s="236" t="s">
        <v>1107</v>
      </c>
      <c r="F135" s="237" t="s">
        <v>1108</v>
      </c>
      <c r="G135" s="238" t="s">
        <v>1109</v>
      </c>
      <c r="H135" s="239">
        <v>1</v>
      </c>
      <c r="I135" s="240"/>
      <c r="J135" s="241">
        <f>ROUND(I135*H135,2)</f>
        <v>0</v>
      </c>
      <c r="K135" s="242"/>
      <c r="L135" s="43"/>
      <c r="M135" s="243" t="s">
        <v>1</v>
      </c>
      <c r="N135" s="244" t="s">
        <v>38</v>
      </c>
      <c r="O135" s="90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7" t="s">
        <v>1105</v>
      </c>
      <c r="AT135" s="247" t="s">
        <v>130</v>
      </c>
      <c r="AU135" s="247" t="s">
        <v>81</v>
      </c>
      <c r="AY135" s="16" t="s">
        <v>128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6" t="s">
        <v>81</v>
      </c>
      <c r="BK135" s="248">
        <f>ROUND(I135*H135,2)</f>
        <v>0</v>
      </c>
      <c r="BL135" s="16" t="s">
        <v>1105</v>
      </c>
      <c r="BM135" s="247" t="s">
        <v>1110</v>
      </c>
    </row>
    <row r="136" s="2" customFormat="1">
      <c r="A136" s="37"/>
      <c r="B136" s="38"/>
      <c r="C136" s="39"/>
      <c r="D136" s="249" t="s">
        <v>136</v>
      </c>
      <c r="E136" s="39"/>
      <c r="F136" s="250" t="s">
        <v>1111</v>
      </c>
      <c r="G136" s="39"/>
      <c r="H136" s="39"/>
      <c r="I136" s="143"/>
      <c r="J136" s="39"/>
      <c r="K136" s="39"/>
      <c r="L136" s="43"/>
      <c r="M136" s="251"/>
      <c r="N136" s="25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81</v>
      </c>
    </row>
    <row r="137" s="2" customFormat="1" ht="16.5" customHeight="1">
      <c r="A137" s="37"/>
      <c r="B137" s="38"/>
      <c r="C137" s="235" t="s">
        <v>156</v>
      </c>
      <c r="D137" s="235" t="s">
        <v>130</v>
      </c>
      <c r="E137" s="236" t="s">
        <v>1112</v>
      </c>
      <c r="F137" s="237" t="s">
        <v>1113</v>
      </c>
      <c r="G137" s="238" t="s">
        <v>1109</v>
      </c>
      <c r="H137" s="239">
        <v>1</v>
      </c>
      <c r="I137" s="240"/>
      <c r="J137" s="241">
        <f>ROUND(I137*H137,2)</f>
        <v>0</v>
      </c>
      <c r="K137" s="242"/>
      <c r="L137" s="43"/>
      <c r="M137" s="243" t="s">
        <v>1</v>
      </c>
      <c r="N137" s="244" t="s">
        <v>38</v>
      </c>
      <c r="O137" s="90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7" t="s">
        <v>1105</v>
      </c>
      <c r="AT137" s="247" t="s">
        <v>130</v>
      </c>
      <c r="AU137" s="247" t="s">
        <v>81</v>
      </c>
      <c r="AY137" s="16" t="s">
        <v>128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6" t="s">
        <v>81</v>
      </c>
      <c r="BK137" s="248">
        <f>ROUND(I137*H137,2)</f>
        <v>0</v>
      </c>
      <c r="BL137" s="16" t="s">
        <v>1105</v>
      </c>
      <c r="BM137" s="247" t="s">
        <v>1114</v>
      </c>
    </row>
    <row r="138" s="2" customFormat="1">
      <c r="A138" s="37"/>
      <c r="B138" s="38"/>
      <c r="C138" s="39"/>
      <c r="D138" s="249" t="s">
        <v>136</v>
      </c>
      <c r="E138" s="39"/>
      <c r="F138" s="250" t="s">
        <v>1115</v>
      </c>
      <c r="G138" s="39"/>
      <c r="H138" s="39"/>
      <c r="I138" s="143"/>
      <c r="J138" s="39"/>
      <c r="K138" s="39"/>
      <c r="L138" s="43"/>
      <c r="M138" s="251"/>
      <c r="N138" s="25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81</v>
      </c>
    </row>
    <row r="139" s="12" customFormat="1" ht="22.8" customHeight="1">
      <c r="A139" s="12"/>
      <c r="B139" s="219"/>
      <c r="C139" s="220"/>
      <c r="D139" s="221" t="s">
        <v>72</v>
      </c>
      <c r="E139" s="233" t="s">
        <v>1116</v>
      </c>
      <c r="F139" s="233" t="s">
        <v>1117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SUM(P140:P149)</f>
        <v>0</v>
      </c>
      <c r="Q139" s="227"/>
      <c r="R139" s="228">
        <f>SUM(R140:R149)</f>
        <v>0</v>
      </c>
      <c r="S139" s="227"/>
      <c r="T139" s="229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0" t="s">
        <v>156</v>
      </c>
      <c r="AT139" s="231" t="s">
        <v>72</v>
      </c>
      <c r="AU139" s="231" t="s">
        <v>81</v>
      </c>
      <c r="AY139" s="230" t="s">
        <v>128</v>
      </c>
      <c r="BK139" s="232">
        <f>SUM(BK140:BK149)</f>
        <v>0</v>
      </c>
    </row>
    <row r="140" s="2" customFormat="1" ht="16.5" customHeight="1">
      <c r="A140" s="37"/>
      <c r="B140" s="38"/>
      <c r="C140" s="235" t="s">
        <v>164</v>
      </c>
      <c r="D140" s="235" t="s">
        <v>130</v>
      </c>
      <c r="E140" s="236" t="s">
        <v>1118</v>
      </c>
      <c r="F140" s="237" t="s">
        <v>1119</v>
      </c>
      <c r="G140" s="238" t="s">
        <v>1109</v>
      </c>
      <c r="H140" s="239">
        <v>1</v>
      </c>
      <c r="I140" s="240"/>
      <c r="J140" s="241">
        <f>ROUND(I140*H140,2)</f>
        <v>0</v>
      </c>
      <c r="K140" s="242"/>
      <c r="L140" s="43"/>
      <c r="M140" s="243" t="s">
        <v>1</v>
      </c>
      <c r="N140" s="244" t="s">
        <v>38</v>
      </c>
      <c r="O140" s="90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7" t="s">
        <v>1105</v>
      </c>
      <c r="AT140" s="247" t="s">
        <v>130</v>
      </c>
      <c r="AU140" s="247" t="s">
        <v>83</v>
      </c>
      <c r="AY140" s="16" t="s">
        <v>128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6" t="s">
        <v>81</v>
      </c>
      <c r="BK140" s="248">
        <f>ROUND(I140*H140,2)</f>
        <v>0</v>
      </c>
      <c r="BL140" s="16" t="s">
        <v>1105</v>
      </c>
      <c r="BM140" s="247" t="s">
        <v>1120</v>
      </c>
    </row>
    <row r="141" s="2" customFormat="1">
      <c r="A141" s="37"/>
      <c r="B141" s="38"/>
      <c r="C141" s="39"/>
      <c r="D141" s="249" t="s">
        <v>136</v>
      </c>
      <c r="E141" s="39"/>
      <c r="F141" s="250" t="s">
        <v>1121</v>
      </c>
      <c r="G141" s="39"/>
      <c r="H141" s="39"/>
      <c r="I141" s="143"/>
      <c r="J141" s="39"/>
      <c r="K141" s="39"/>
      <c r="L141" s="43"/>
      <c r="M141" s="251"/>
      <c r="N141" s="25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83</v>
      </c>
    </row>
    <row r="142" s="2" customFormat="1" ht="16.5" customHeight="1">
      <c r="A142" s="37"/>
      <c r="B142" s="38"/>
      <c r="C142" s="235" t="s">
        <v>170</v>
      </c>
      <c r="D142" s="235" t="s">
        <v>130</v>
      </c>
      <c r="E142" s="236" t="s">
        <v>1122</v>
      </c>
      <c r="F142" s="237" t="s">
        <v>1123</v>
      </c>
      <c r="G142" s="238" t="s">
        <v>1104</v>
      </c>
      <c r="H142" s="239">
        <v>1</v>
      </c>
      <c r="I142" s="240"/>
      <c r="J142" s="241">
        <f>ROUND(I142*H142,2)</f>
        <v>0</v>
      </c>
      <c r="K142" s="242"/>
      <c r="L142" s="43"/>
      <c r="M142" s="243" t="s">
        <v>1</v>
      </c>
      <c r="N142" s="244" t="s">
        <v>38</v>
      </c>
      <c r="O142" s="90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7" t="s">
        <v>1105</v>
      </c>
      <c r="AT142" s="247" t="s">
        <v>130</v>
      </c>
      <c r="AU142" s="247" t="s">
        <v>83</v>
      </c>
      <c r="AY142" s="16" t="s">
        <v>128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6" t="s">
        <v>81</v>
      </c>
      <c r="BK142" s="248">
        <f>ROUND(I142*H142,2)</f>
        <v>0</v>
      </c>
      <c r="BL142" s="16" t="s">
        <v>1105</v>
      </c>
      <c r="BM142" s="247" t="s">
        <v>1124</v>
      </c>
    </row>
    <row r="143" s="2" customFormat="1">
      <c r="A143" s="37"/>
      <c r="B143" s="38"/>
      <c r="C143" s="39"/>
      <c r="D143" s="249" t="s">
        <v>136</v>
      </c>
      <c r="E143" s="39"/>
      <c r="F143" s="250" t="s">
        <v>1125</v>
      </c>
      <c r="G143" s="39"/>
      <c r="H143" s="39"/>
      <c r="I143" s="143"/>
      <c r="J143" s="39"/>
      <c r="K143" s="39"/>
      <c r="L143" s="43"/>
      <c r="M143" s="251"/>
      <c r="N143" s="25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136</v>
      </c>
      <c r="AU143" s="16" t="s">
        <v>83</v>
      </c>
    </row>
    <row r="144" s="2" customFormat="1" ht="16.5" customHeight="1">
      <c r="A144" s="37"/>
      <c r="B144" s="38"/>
      <c r="C144" s="235" t="s">
        <v>175</v>
      </c>
      <c r="D144" s="235" t="s">
        <v>130</v>
      </c>
      <c r="E144" s="236" t="s">
        <v>1126</v>
      </c>
      <c r="F144" s="237" t="s">
        <v>1127</v>
      </c>
      <c r="G144" s="238" t="s">
        <v>1104</v>
      </c>
      <c r="H144" s="239">
        <v>1</v>
      </c>
      <c r="I144" s="240"/>
      <c r="J144" s="241">
        <f>ROUND(I144*H144,2)</f>
        <v>0</v>
      </c>
      <c r="K144" s="242"/>
      <c r="L144" s="43"/>
      <c r="M144" s="243" t="s">
        <v>1</v>
      </c>
      <c r="N144" s="244" t="s">
        <v>38</v>
      </c>
      <c r="O144" s="90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7" t="s">
        <v>1105</v>
      </c>
      <c r="AT144" s="247" t="s">
        <v>130</v>
      </c>
      <c r="AU144" s="247" t="s">
        <v>83</v>
      </c>
      <c r="AY144" s="16" t="s">
        <v>128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6" t="s">
        <v>81</v>
      </c>
      <c r="BK144" s="248">
        <f>ROUND(I144*H144,2)</f>
        <v>0</v>
      </c>
      <c r="BL144" s="16" t="s">
        <v>1105</v>
      </c>
      <c r="BM144" s="247" t="s">
        <v>1128</v>
      </c>
    </row>
    <row r="145" s="2" customFormat="1">
      <c r="A145" s="37"/>
      <c r="B145" s="38"/>
      <c r="C145" s="39"/>
      <c r="D145" s="249" t="s">
        <v>136</v>
      </c>
      <c r="E145" s="39"/>
      <c r="F145" s="250" t="s">
        <v>1129</v>
      </c>
      <c r="G145" s="39"/>
      <c r="H145" s="39"/>
      <c r="I145" s="143"/>
      <c r="J145" s="39"/>
      <c r="K145" s="39"/>
      <c r="L145" s="43"/>
      <c r="M145" s="251"/>
      <c r="N145" s="25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136</v>
      </c>
      <c r="AU145" s="16" t="s">
        <v>83</v>
      </c>
    </row>
    <row r="146" s="2" customFormat="1" ht="16.5" customHeight="1">
      <c r="A146" s="37"/>
      <c r="B146" s="38"/>
      <c r="C146" s="235" t="s">
        <v>182</v>
      </c>
      <c r="D146" s="235" t="s">
        <v>130</v>
      </c>
      <c r="E146" s="236" t="s">
        <v>1130</v>
      </c>
      <c r="F146" s="237" t="s">
        <v>1131</v>
      </c>
      <c r="G146" s="238" t="s">
        <v>1104</v>
      </c>
      <c r="H146" s="239">
        <v>1</v>
      </c>
      <c r="I146" s="240"/>
      <c r="J146" s="241">
        <f>ROUND(I146*H146,2)</f>
        <v>0</v>
      </c>
      <c r="K146" s="242"/>
      <c r="L146" s="43"/>
      <c r="M146" s="243" t="s">
        <v>1</v>
      </c>
      <c r="N146" s="244" t="s">
        <v>38</v>
      </c>
      <c r="O146" s="90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7" t="s">
        <v>1105</v>
      </c>
      <c r="AT146" s="247" t="s">
        <v>130</v>
      </c>
      <c r="AU146" s="247" t="s">
        <v>83</v>
      </c>
      <c r="AY146" s="16" t="s">
        <v>128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6" t="s">
        <v>81</v>
      </c>
      <c r="BK146" s="248">
        <f>ROUND(I146*H146,2)</f>
        <v>0</v>
      </c>
      <c r="BL146" s="16" t="s">
        <v>1105</v>
      </c>
      <c r="BM146" s="247" t="s">
        <v>1132</v>
      </c>
    </row>
    <row r="147" s="2" customFormat="1">
      <c r="A147" s="37"/>
      <c r="B147" s="38"/>
      <c r="C147" s="39"/>
      <c r="D147" s="249" t="s">
        <v>136</v>
      </c>
      <c r="E147" s="39"/>
      <c r="F147" s="250" t="s">
        <v>1133</v>
      </c>
      <c r="G147" s="39"/>
      <c r="H147" s="39"/>
      <c r="I147" s="143"/>
      <c r="J147" s="39"/>
      <c r="K147" s="39"/>
      <c r="L147" s="43"/>
      <c r="M147" s="251"/>
      <c r="N147" s="25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83</v>
      </c>
    </row>
    <row r="148" s="2" customFormat="1" ht="16.5" customHeight="1">
      <c r="A148" s="37"/>
      <c r="B148" s="38"/>
      <c r="C148" s="235" t="s">
        <v>187</v>
      </c>
      <c r="D148" s="235" t="s">
        <v>130</v>
      </c>
      <c r="E148" s="236" t="s">
        <v>1134</v>
      </c>
      <c r="F148" s="237" t="s">
        <v>1135</v>
      </c>
      <c r="G148" s="238" t="s">
        <v>1104</v>
      </c>
      <c r="H148" s="239">
        <v>1</v>
      </c>
      <c r="I148" s="240"/>
      <c r="J148" s="241">
        <f>ROUND(I148*H148,2)</f>
        <v>0</v>
      </c>
      <c r="K148" s="242"/>
      <c r="L148" s="43"/>
      <c r="M148" s="243" t="s">
        <v>1</v>
      </c>
      <c r="N148" s="244" t="s">
        <v>38</v>
      </c>
      <c r="O148" s="90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7" t="s">
        <v>1105</v>
      </c>
      <c r="AT148" s="247" t="s">
        <v>130</v>
      </c>
      <c r="AU148" s="247" t="s">
        <v>83</v>
      </c>
      <c r="AY148" s="16" t="s">
        <v>128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6" t="s">
        <v>81</v>
      </c>
      <c r="BK148" s="248">
        <f>ROUND(I148*H148,2)</f>
        <v>0</v>
      </c>
      <c r="BL148" s="16" t="s">
        <v>1105</v>
      </c>
      <c r="BM148" s="247" t="s">
        <v>1136</v>
      </c>
    </row>
    <row r="149" s="2" customFormat="1">
      <c r="A149" s="37"/>
      <c r="B149" s="38"/>
      <c r="C149" s="39"/>
      <c r="D149" s="249" t="s">
        <v>136</v>
      </c>
      <c r="E149" s="39"/>
      <c r="F149" s="250" t="s">
        <v>1137</v>
      </c>
      <c r="G149" s="39"/>
      <c r="H149" s="39"/>
      <c r="I149" s="143"/>
      <c r="J149" s="39"/>
      <c r="K149" s="39"/>
      <c r="L149" s="43"/>
      <c r="M149" s="251"/>
      <c r="N149" s="25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136</v>
      </c>
      <c r="AU149" s="16" t="s">
        <v>83</v>
      </c>
    </row>
    <row r="150" s="12" customFormat="1" ht="22.8" customHeight="1">
      <c r="A150" s="12"/>
      <c r="B150" s="219"/>
      <c r="C150" s="220"/>
      <c r="D150" s="221" t="s">
        <v>72</v>
      </c>
      <c r="E150" s="233" t="s">
        <v>1138</v>
      </c>
      <c r="F150" s="233" t="s">
        <v>1139</v>
      </c>
      <c r="G150" s="220"/>
      <c r="H150" s="220"/>
      <c r="I150" s="223"/>
      <c r="J150" s="234">
        <f>BK150</f>
        <v>0</v>
      </c>
      <c r="K150" s="220"/>
      <c r="L150" s="225"/>
      <c r="M150" s="226"/>
      <c r="N150" s="227"/>
      <c r="O150" s="227"/>
      <c r="P150" s="228">
        <f>SUM(P151:P156)</f>
        <v>0</v>
      </c>
      <c r="Q150" s="227"/>
      <c r="R150" s="228">
        <f>SUM(R151:R156)</f>
        <v>0</v>
      </c>
      <c r="S150" s="227"/>
      <c r="T150" s="229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156</v>
      </c>
      <c r="AT150" s="231" t="s">
        <v>72</v>
      </c>
      <c r="AU150" s="231" t="s">
        <v>81</v>
      </c>
      <c r="AY150" s="230" t="s">
        <v>128</v>
      </c>
      <c r="BK150" s="232">
        <f>SUM(BK151:BK156)</f>
        <v>0</v>
      </c>
    </row>
    <row r="151" s="2" customFormat="1" ht="16.5" customHeight="1">
      <c r="A151" s="37"/>
      <c r="B151" s="38"/>
      <c r="C151" s="235" t="s">
        <v>193</v>
      </c>
      <c r="D151" s="235" t="s">
        <v>130</v>
      </c>
      <c r="E151" s="236" t="s">
        <v>1140</v>
      </c>
      <c r="F151" s="237" t="s">
        <v>1141</v>
      </c>
      <c r="G151" s="238" t="s">
        <v>1109</v>
      </c>
      <c r="H151" s="239">
        <v>1</v>
      </c>
      <c r="I151" s="240"/>
      <c r="J151" s="241">
        <f>ROUND(I151*H151,2)</f>
        <v>0</v>
      </c>
      <c r="K151" s="242"/>
      <c r="L151" s="43"/>
      <c r="M151" s="243" t="s">
        <v>1</v>
      </c>
      <c r="N151" s="244" t="s">
        <v>38</v>
      </c>
      <c r="O151" s="90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7" t="s">
        <v>1105</v>
      </c>
      <c r="AT151" s="247" t="s">
        <v>130</v>
      </c>
      <c r="AU151" s="247" t="s">
        <v>83</v>
      </c>
      <c r="AY151" s="16" t="s">
        <v>128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6" t="s">
        <v>81</v>
      </c>
      <c r="BK151" s="248">
        <f>ROUND(I151*H151,2)</f>
        <v>0</v>
      </c>
      <c r="BL151" s="16" t="s">
        <v>1105</v>
      </c>
      <c r="BM151" s="247" t="s">
        <v>1142</v>
      </c>
    </row>
    <row r="152" s="2" customFormat="1">
      <c r="A152" s="37"/>
      <c r="B152" s="38"/>
      <c r="C152" s="39"/>
      <c r="D152" s="249" t="s">
        <v>136</v>
      </c>
      <c r="E152" s="39"/>
      <c r="F152" s="250" t="s">
        <v>1143</v>
      </c>
      <c r="G152" s="39"/>
      <c r="H152" s="39"/>
      <c r="I152" s="143"/>
      <c r="J152" s="39"/>
      <c r="K152" s="39"/>
      <c r="L152" s="43"/>
      <c r="M152" s="251"/>
      <c r="N152" s="252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136</v>
      </c>
      <c r="AU152" s="16" t="s">
        <v>83</v>
      </c>
    </row>
    <row r="153" s="2" customFormat="1" ht="16.5" customHeight="1">
      <c r="A153" s="37"/>
      <c r="B153" s="38"/>
      <c r="C153" s="235" t="s">
        <v>200</v>
      </c>
      <c r="D153" s="235" t="s">
        <v>130</v>
      </c>
      <c r="E153" s="236" t="s">
        <v>1144</v>
      </c>
      <c r="F153" s="237" t="s">
        <v>1145</v>
      </c>
      <c r="G153" s="238" t="s">
        <v>1104</v>
      </c>
      <c r="H153" s="239">
        <v>4</v>
      </c>
      <c r="I153" s="240"/>
      <c r="J153" s="241">
        <f>ROUND(I153*H153,2)</f>
        <v>0</v>
      </c>
      <c r="K153" s="242"/>
      <c r="L153" s="43"/>
      <c r="M153" s="243" t="s">
        <v>1</v>
      </c>
      <c r="N153" s="244" t="s">
        <v>38</v>
      </c>
      <c r="O153" s="90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7" t="s">
        <v>1105</v>
      </c>
      <c r="AT153" s="247" t="s">
        <v>130</v>
      </c>
      <c r="AU153" s="247" t="s">
        <v>83</v>
      </c>
      <c r="AY153" s="16" t="s">
        <v>128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6" t="s">
        <v>81</v>
      </c>
      <c r="BK153" s="248">
        <f>ROUND(I153*H153,2)</f>
        <v>0</v>
      </c>
      <c r="BL153" s="16" t="s">
        <v>1105</v>
      </c>
      <c r="BM153" s="247" t="s">
        <v>1146</v>
      </c>
    </row>
    <row r="154" s="2" customFormat="1">
      <c r="A154" s="37"/>
      <c r="B154" s="38"/>
      <c r="C154" s="39"/>
      <c r="D154" s="249" t="s">
        <v>136</v>
      </c>
      <c r="E154" s="39"/>
      <c r="F154" s="250" t="s">
        <v>1147</v>
      </c>
      <c r="G154" s="39"/>
      <c r="H154" s="39"/>
      <c r="I154" s="143"/>
      <c r="J154" s="39"/>
      <c r="K154" s="39"/>
      <c r="L154" s="43"/>
      <c r="M154" s="251"/>
      <c r="N154" s="25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83</v>
      </c>
    </row>
    <row r="155" s="2" customFormat="1" ht="16.5" customHeight="1">
      <c r="A155" s="37"/>
      <c r="B155" s="38"/>
      <c r="C155" s="235" t="s">
        <v>207</v>
      </c>
      <c r="D155" s="235" t="s">
        <v>130</v>
      </c>
      <c r="E155" s="236" t="s">
        <v>1148</v>
      </c>
      <c r="F155" s="237" t="s">
        <v>1149</v>
      </c>
      <c r="G155" s="238" t="s">
        <v>1109</v>
      </c>
      <c r="H155" s="239">
        <v>1</v>
      </c>
      <c r="I155" s="240"/>
      <c r="J155" s="241">
        <f>ROUND(I155*H155,2)</f>
        <v>0</v>
      </c>
      <c r="K155" s="242"/>
      <c r="L155" s="43"/>
      <c r="M155" s="243" t="s">
        <v>1</v>
      </c>
      <c r="N155" s="244" t="s">
        <v>38</v>
      </c>
      <c r="O155" s="90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7" t="s">
        <v>1105</v>
      </c>
      <c r="AT155" s="247" t="s">
        <v>130</v>
      </c>
      <c r="AU155" s="247" t="s">
        <v>83</v>
      </c>
      <c r="AY155" s="16" t="s">
        <v>128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6" t="s">
        <v>81</v>
      </c>
      <c r="BK155" s="248">
        <f>ROUND(I155*H155,2)</f>
        <v>0</v>
      </c>
      <c r="BL155" s="16" t="s">
        <v>1105</v>
      </c>
      <c r="BM155" s="247" t="s">
        <v>1150</v>
      </c>
    </row>
    <row r="156" s="2" customFormat="1">
      <c r="A156" s="37"/>
      <c r="B156" s="38"/>
      <c r="C156" s="39"/>
      <c r="D156" s="249" t="s">
        <v>136</v>
      </c>
      <c r="E156" s="39"/>
      <c r="F156" s="250" t="s">
        <v>1151</v>
      </c>
      <c r="G156" s="39"/>
      <c r="H156" s="39"/>
      <c r="I156" s="143"/>
      <c r="J156" s="39"/>
      <c r="K156" s="39"/>
      <c r="L156" s="43"/>
      <c r="M156" s="251"/>
      <c r="N156" s="25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83</v>
      </c>
    </row>
    <row r="157" s="12" customFormat="1" ht="22.8" customHeight="1">
      <c r="A157" s="12"/>
      <c r="B157" s="219"/>
      <c r="C157" s="220"/>
      <c r="D157" s="221" t="s">
        <v>72</v>
      </c>
      <c r="E157" s="233" t="s">
        <v>1152</v>
      </c>
      <c r="F157" s="233" t="s">
        <v>1153</v>
      </c>
      <c r="G157" s="220"/>
      <c r="H157" s="220"/>
      <c r="I157" s="223"/>
      <c r="J157" s="234">
        <f>BK157</f>
        <v>0</v>
      </c>
      <c r="K157" s="220"/>
      <c r="L157" s="225"/>
      <c r="M157" s="226"/>
      <c r="N157" s="227"/>
      <c r="O157" s="227"/>
      <c r="P157" s="228">
        <f>SUM(P158:P159)</f>
        <v>0</v>
      </c>
      <c r="Q157" s="227"/>
      <c r="R157" s="228">
        <f>SUM(R158:R159)</f>
        <v>0</v>
      </c>
      <c r="S157" s="227"/>
      <c r="T157" s="22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0" t="s">
        <v>156</v>
      </c>
      <c r="AT157" s="231" t="s">
        <v>72</v>
      </c>
      <c r="AU157" s="231" t="s">
        <v>81</v>
      </c>
      <c r="AY157" s="230" t="s">
        <v>128</v>
      </c>
      <c r="BK157" s="232">
        <f>SUM(BK158:BK159)</f>
        <v>0</v>
      </c>
    </row>
    <row r="158" s="2" customFormat="1" ht="16.5" customHeight="1">
      <c r="A158" s="37"/>
      <c r="B158" s="38"/>
      <c r="C158" s="235" t="s">
        <v>214</v>
      </c>
      <c r="D158" s="235" t="s">
        <v>130</v>
      </c>
      <c r="E158" s="236" t="s">
        <v>1154</v>
      </c>
      <c r="F158" s="237" t="s">
        <v>1155</v>
      </c>
      <c r="G158" s="238" t="s">
        <v>1104</v>
      </c>
      <c r="H158" s="239">
        <v>1</v>
      </c>
      <c r="I158" s="240"/>
      <c r="J158" s="241">
        <f>ROUND(I158*H158,2)</f>
        <v>0</v>
      </c>
      <c r="K158" s="242"/>
      <c r="L158" s="43"/>
      <c r="M158" s="243" t="s">
        <v>1</v>
      </c>
      <c r="N158" s="244" t="s">
        <v>38</v>
      </c>
      <c r="O158" s="90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7" t="s">
        <v>1105</v>
      </c>
      <c r="AT158" s="247" t="s">
        <v>130</v>
      </c>
      <c r="AU158" s="247" t="s">
        <v>83</v>
      </c>
      <c r="AY158" s="16" t="s">
        <v>128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6" t="s">
        <v>81</v>
      </c>
      <c r="BK158" s="248">
        <f>ROUND(I158*H158,2)</f>
        <v>0</v>
      </c>
      <c r="BL158" s="16" t="s">
        <v>1105</v>
      </c>
      <c r="BM158" s="247" t="s">
        <v>1156</v>
      </c>
    </row>
    <row r="159" s="2" customFormat="1">
      <c r="A159" s="37"/>
      <c r="B159" s="38"/>
      <c r="C159" s="39"/>
      <c r="D159" s="249" t="s">
        <v>136</v>
      </c>
      <c r="E159" s="39"/>
      <c r="F159" s="250" t="s">
        <v>1157</v>
      </c>
      <c r="G159" s="39"/>
      <c r="H159" s="39"/>
      <c r="I159" s="143"/>
      <c r="J159" s="39"/>
      <c r="K159" s="39"/>
      <c r="L159" s="43"/>
      <c r="M159" s="251"/>
      <c r="N159" s="252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83</v>
      </c>
    </row>
    <row r="160" s="12" customFormat="1" ht="22.8" customHeight="1">
      <c r="A160" s="12"/>
      <c r="B160" s="219"/>
      <c r="C160" s="220"/>
      <c r="D160" s="221" t="s">
        <v>72</v>
      </c>
      <c r="E160" s="233" t="s">
        <v>1158</v>
      </c>
      <c r="F160" s="233" t="s">
        <v>1159</v>
      </c>
      <c r="G160" s="220"/>
      <c r="H160" s="220"/>
      <c r="I160" s="223"/>
      <c r="J160" s="234">
        <f>BK160</f>
        <v>0</v>
      </c>
      <c r="K160" s="220"/>
      <c r="L160" s="225"/>
      <c r="M160" s="226"/>
      <c r="N160" s="227"/>
      <c r="O160" s="227"/>
      <c r="P160" s="228">
        <f>SUM(P161:P162)</f>
        <v>0</v>
      </c>
      <c r="Q160" s="227"/>
      <c r="R160" s="228">
        <f>SUM(R161:R162)</f>
        <v>0</v>
      </c>
      <c r="S160" s="227"/>
      <c r="T160" s="229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0" t="s">
        <v>156</v>
      </c>
      <c r="AT160" s="231" t="s">
        <v>72</v>
      </c>
      <c r="AU160" s="231" t="s">
        <v>81</v>
      </c>
      <c r="AY160" s="230" t="s">
        <v>128</v>
      </c>
      <c r="BK160" s="232">
        <f>SUM(BK161:BK162)</f>
        <v>0</v>
      </c>
    </row>
    <row r="161" s="2" customFormat="1" ht="16.5" customHeight="1">
      <c r="A161" s="37"/>
      <c r="B161" s="38"/>
      <c r="C161" s="235" t="s">
        <v>8</v>
      </c>
      <c r="D161" s="235" t="s">
        <v>130</v>
      </c>
      <c r="E161" s="236" t="s">
        <v>1160</v>
      </c>
      <c r="F161" s="237" t="s">
        <v>1161</v>
      </c>
      <c r="G161" s="238" t="s">
        <v>1109</v>
      </c>
      <c r="H161" s="239">
        <v>1</v>
      </c>
      <c r="I161" s="240"/>
      <c r="J161" s="241">
        <f>ROUND(I161*H161,2)</f>
        <v>0</v>
      </c>
      <c r="K161" s="242"/>
      <c r="L161" s="43"/>
      <c r="M161" s="243" t="s">
        <v>1</v>
      </c>
      <c r="N161" s="244" t="s">
        <v>38</v>
      </c>
      <c r="O161" s="90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7" t="s">
        <v>1105</v>
      </c>
      <c r="AT161" s="247" t="s">
        <v>130</v>
      </c>
      <c r="AU161" s="247" t="s">
        <v>83</v>
      </c>
      <c r="AY161" s="16" t="s">
        <v>128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6" t="s">
        <v>81</v>
      </c>
      <c r="BK161" s="248">
        <f>ROUND(I161*H161,2)</f>
        <v>0</v>
      </c>
      <c r="BL161" s="16" t="s">
        <v>1105</v>
      </c>
      <c r="BM161" s="247" t="s">
        <v>1162</v>
      </c>
    </row>
    <row r="162" s="2" customFormat="1">
      <c r="A162" s="37"/>
      <c r="B162" s="38"/>
      <c r="C162" s="39"/>
      <c r="D162" s="249" t="s">
        <v>136</v>
      </c>
      <c r="E162" s="39"/>
      <c r="F162" s="250" t="s">
        <v>1163</v>
      </c>
      <c r="G162" s="39"/>
      <c r="H162" s="39"/>
      <c r="I162" s="143"/>
      <c r="J162" s="39"/>
      <c r="K162" s="39"/>
      <c r="L162" s="43"/>
      <c r="M162" s="289"/>
      <c r="N162" s="290"/>
      <c r="O162" s="291"/>
      <c r="P162" s="291"/>
      <c r="Q162" s="291"/>
      <c r="R162" s="291"/>
      <c r="S162" s="291"/>
      <c r="T162" s="29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136</v>
      </c>
      <c r="AU162" s="16" t="s">
        <v>83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182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HCEHq5J0tFJmtilYJjHYdDpQyVG+CMzlSTDQHtfT63QEPwYFi4gzCFcSrInLiVaS2qWVmyyfJyThocy4jKyniQ==" hashValue="TdxvlVVz+JXpluUNiO4NJCr/iZJ9VebyXtmnxJbhuZPz3u99WZBUDOH88FCBnTehll8ZB/TVfkLmC1EwgsatHw==" algorithmName="SHA-512" password="DD66"/>
  <autoFilter ref="C123:K16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9" t="s">
        <v>1164</v>
      </c>
      <c r="H4" s="19"/>
    </row>
    <row r="5" s="1" customFormat="1" ht="12" customHeight="1">
      <c r="B5" s="19"/>
      <c r="C5" s="293" t="s">
        <v>13</v>
      </c>
      <c r="D5" s="150" t="s">
        <v>14</v>
      </c>
      <c r="E5" s="1"/>
      <c r="F5" s="1"/>
      <c r="H5" s="19"/>
    </row>
    <row r="6" s="1" customFormat="1" ht="36.96" customHeight="1">
      <c r="B6" s="19"/>
      <c r="C6" s="294" t="s">
        <v>16</v>
      </c>
      <c r="D6" s="295" t="s">
        <v>17</v>
      </c>
      <c r="E6" s="1"/>
      <c r="F6" s="1"/>
      <c r="H6" s="19"/>
    </row>
    <row r="7" s="1" customFormat="1" ht="16.5" customHeight="1">
      <c r="B7" s="19"/>
      <c r="C7" s="141" t="s">
        <v>22</v>
      </c>
      <c r="D7" s="147" t="str">
        <f>'Rekapitulace stavby'!AN8</f>
        <v>13. 12. 2018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206"/>
      <c r="B9" s="296"/>
      <c r="C9" s="297" t="s">
        <v>54</v>
      </c>
      <c r="D9" s="298" t="s">
        <v>55</v>
      </c>
      <c r="E9" s="298" t="s">
        <v>115</v>
      </c>
      <c r="F9" s="299" t="s">
        <v>1165</v>
      </c>
      <c r="G9" s="206"/>
      <c r="H9" s="296"/>
    </row>
    <row r="10" s="2" customFormat="1" ht="26.4" customHeight="1">
      <c r="A10" s="37"/>
      <c r="B10" s="43"/>
      <c r="C10" s="300" t="s">
        <v>1166</v>
      </c>
      <c r="D10" s="300" t="s">
        <v>79</v>
      </c>
      <c r="E10" s="37"/>
      <c r="F10" s="37"/>
      <c r="G10" s="37"/>
      <c r="H10" s="43"/>
    </row>
    <row r="11" s="2" customFormat="1" ht="16.8" customHeight="1">
      <c r="A11" s="37"/>
      <c r="B11" s="43"/>
      <c r="C11" s="301" t="s">
        <v>1167</v>
      </c>
      <c r="D11" s="302" t="s">
        <v>1168</v>
      </c>
      <c r="E11" s="303" t="s">
        <v>133</v>
      </c>
      <c r="F11" s="304">
        <v>125.09999999999999</v>
      </c>
      <c r="G11" s="37"/>
      <c r="H11" s="43"/>
    </row>
    <row r="12" s="2" customFormat="1" ht="16.8" customHeight="1">
      <c r="A12" s="37"/>
      <c r="B12" s="43"/>
      <c r="C12" s="301" t="s">
        <v>1169</v>
      </c>
      <c r="D12" s="302" t="s">
        <v>1170</v>
      </c>
      <c r="E12" s="303" t="s">
        <v>133</v>
      </c>
      <c r="F12" s="304">
        <v>54</v>
      </c>
      <c r="G12" s="37"/>
      <c r="H12" s="43"/>
    </row>
    <row r="13" s="2" customFormat="1" ht="7.44" customHeight="1">
      <c r="A13" s="37"/>
      <c r="B13" s="180"/>
      <c r="C13" s="181"/>
      <c r="D13" s="181"/>
      <c r="E13" s="181"/>
      <c r="F13" s="181"/>
      <c r="G13" s="181"/>
      <c r="H13" s="43"/>
    </row>
    <row r="14" s="2" customFormat="1">
      <c r="A14" s="37"/>
      <c r="B14" s="37"/>
      <c r="C14" s="37"/>
      <c r="D14" s="37"/>
      <c r="E14" s="37"/>
      <c r="F14" s="37"/>
      <c r="G14" s="37"/>
      <c r="H14" s="37"/>
    </row>
  </sheetData>
  <sheetProtection sheet="1" formatColumns="0" formatRows="0" objects="1" scenarios="1" spinCount="100000" saltValue="Xn585cmfBfXC7Kue/WdH+97cS8xAWkX1Breusno4p8q/XixyYDeFd5EcHe3gZJqAlb3lBsjyhnJf7dq1fE2tCw==" hashValue="ieha7P21RqQlHp2mmxyOJfdzW7O0s9hTilVF5N0boh/iLPc4UN4lDqgPxRY45b+a8Sbr3jyjGkd0h1kaz1zmcA==" algorithmName="SHA-512" password="DD66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LAPTOP-1HLKIQ53\Dudik</dc:creator>
  <cp:lastModifiedBy>LAPTOP-1HLKIQ53\Dudik</cp:lastModifiedBy>
  <dcterms:created xsi:type="dcterms:W3CDTF">2020-03-02T21:31:55Z</dcterms:created>
  <dcterms:modified xsi:type="dcterms:W3CDTF">2020-03-02T21:32:05Z</dcterms:modified>
</cp:coreProperties>
</file>